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0" documentId="13_ncr:1_{DDB5934F-35C6-459E-9BFB-F2392FBE3CE8}" xr6:coauthVersionLast="47" xr6:coauthVersionMax="47" xr10:uidLastSave="{00000000-0000-0000-0000-000000000000}"/>
  <bookViews>
    <workbookView xWindow="-120" yWindow="-120" windowWidth="38640" windowHeight="21240" activeTab="2" xr2:uid="{00000000-000D-0000-FFFF-FFFF00000000}"/>
  </bookViews>
  <sheets>
    <sheet name="KP01" sheetId="1" r:id="rId1"/>
    <sheet name="KP02" sheetId="2" r:id="rId2"/>
    <sheet name="KP03" sheetId="4" r:id="rId3"/>
    <sheet name="KP04 " sheetId="5" r:id="rId4"/>
  </sheets>
  <externalReferences>
    <externalReference r:id="rId5"/>
  </externalReferences>
  <definedNames>
    <definedName name="Header">[1]Header!$A$3</definedName>
    <definedName name="KaannosTekstit" localSheetId="3">OFFSET([1]Kaannokset!$A$1,0,0,COUNTA([1]Kaannokset!$A:$A),3)</definedName>
    <definedName name="KaannosTekstit">OFFSET([1]Kaannokset!$A$1,0,0,COUNTA([1]Kaannokset!$A:$A),3)</definedName>
    <definedName name="Kielet">[1]Yleistiedot!$A$47:$A$48</definedName>
    <definedName name="Raportoija">[1]Yleistiedot!$B$9</definedName>
    <definedName name="RaportoijanNimi">[1]Yleistiedot!$B$25</definedName>
    <definedName name="RaportoijanPuhelin">[1]Yleistiedot!$B$27</definedName>
    <definedName name="RaportoijanSPostiOsoite">[1]Yleistiedot!$B$26</definedName>
    <definedName name="Raportointipvm">[1]Yleistiedot!$B$15</definedName>
    <definedName name="RepTables" localSheetId="3">OFFSET([1]TableView!$A$1,1,0,COUNTA([1]TableView!$A:$A)-1,5)</definedName>
    <definedName name="RepTables">OFFSET([1]TableView!$A$1,1,0,COUNTA([1]TableView!$A:$A)-1,5)</definedName>
    <definedName name="rt_CheckCol" localSheetId="3">OFFSET([1]Tarkistukset!$E$2,0,0,COUNTA([1]Tarkistukset!$A:$A)-1,1)</definedName>
    <definedName name="rt_CheckCol">OFFSET([1]Tarkistukset!$E$2,0,0,COUNTA([1]Tarkistukset!$A:$A)-1,1)</definedName>
    <definedName name="rt_CheckTable" localSheetId="3">OFFSET([1]Tarkistukset!$A$1,0,0,COUNTA([1]Tarkistukset!$A:$A),COUNTA([1]Tarkistukset!$1:$1))</definedName>
    <definedName name="rt_CheckTable">OFFSET([1]Tarkistukset!$A$1,0,0,COUNTA([1]Tarkistukset!$A:$A),COUNTA([1]Tarkistukset!$1:$1))</definedName>
    <definedName name="sp_Language">[1]Yleistiedot!$B$1</definedName>
    <definedName name="sp_Version" hidden="1">[1]Yleistiedot!$C$36</definedName>
    <definedName name="Systeemitunnus">[1]Yleistiedot!$B$2</definedName>
    <definedName name="Tapahtumakoodi">[1]Yleistiedot!$B$19</definedName>
    <definedName name="Tiedonajankohta">[1]Yleistiedot!$B$17</definedName>
    <definedName name="Tiedonantajataso">[1]Yleistiedot!$B$7</definedName>
    <definedName name="Tiedonvastaanottaja">[1]Yleistiedot!$D$30</definedName>
    <definedName name="YksilointitunnuksenTyyppi">[1]Yleistiedot!$B$11</definedName>
    <definedName name="Yksilointitunnus">[1]Yleistiedot!$B$13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3" i="2" l="1"/>
  <c r="P43" i="2"/>
  <c r="O43" i="2"/>
  <c r="N43" i="2"/>
  <c r="M43" i="2"/>
  <c r="L43" i="2"/>
  <c r="K43" i="2"/>
  <c r="J43" i="2"/>
  <c r="I43" i="2"/>
  <c r="Q22" i="2"/>
  <c r="P22" i="2"/>
  <c r="O22" i="2"/>
  <c r="N22" i="2"/>
  <c r="M22" i="2"/>
  <c r="L22" i="2"/>
  <c r="K22" i="2"/>
  <c r="J22" i="2"/>
  <c r="I22" i="2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A5" i="5"/>
  <c r="A5" i="4"/>
  <c r="H21" i="4"/>
  <c r="H44" i="4" s="1"/>
  <c r="H22" i="4"/>
  <c r="H25" i="4"/>
  <c r="I28" i="4"/>
  <c r="I35" i="4" s="1"/>
  <c r="J28" i="4"/>
  <c r="J35" i="4" s="1"/>
  <c r="K28" i="4"/>
  <c r="K35" i="4" s="1"/>
  <c r="L28" i="4"/>
  <c r="M28" i="4"/>
  <c r="N28" i="4"/>
  <c r="O28" i="4"/>
  <c r="P28" i="4"/>
  <c r="Q28" i="4"/>
  <c r="Q35" i="4" s="1"/>
  <c r="H29" i="4"/>
  <c r="H30" i="4"/>
  <c r="H31" i="4"/>
  <c r="H32" i="4"/>
  <c r="L35" i="4"/>
  <c r="M35" i="4"/>
  <c r="N35" i="4"/>
  <c r="O35" i="4"/>
  <c r="P35" i="4"/>
  <c r="I38" i="4"/>
  <c r="J38" i="4"/>
  <c r="K38" i="4"/>
  <c r="H39" i="4"/>
  <c r="I40" i="4"/>
  <c r="H40" i="4" s="1"/>
  <c r="J40" i="4"/>
  <c r="K40" i="4"/>
  <c r="L40" i="4"/>
  <c r="L38" i="4" s="1"/>
  <c r="M40" i="4"/>
  <c r="M38" i="4" s="1"/>
  <c r="N40" i="4"/>
  <c r="N38" i="4" s="1"/>
  <c r="O40" i="4"/>
  <c r="O38" i="4" s="1"/>
  <c r="P40" i="4"/>
  <c r="P38" i="4" s="1"/>
  <c r="Q40" i="4"/>
  <c r="Q38" i="4" s="1"/>
  <c r="H41" i="4"/>
  <c r="H42" i="4"/>
  <c r="H45" i="2"/>
  <c r="I41" i="2"/>
  <c r="J41" i="2"/>
  <c r="K41" i="2"/>
  <c r="L41" i="2"/>
  <c r="M41" i="2"/>
  <c r="N41" i="2"/>
  <c r="O41" i="2"/>
  <c r="P41" i="2"/>
  <c r="Q41" i="2"/>
  <c r="H47" i="2"/>
  <c r="H48" i="2"/>
  <c r="H49" i="2" s="1"/>
  <c r="H35" i="2"/>
  <c r="H79" i="2"/>
  <c r="H78" i="2"/>
  <c r="H71" i="2"/>
  <c r="H70" i="2"/>
  <c r="H67" i="2"/>
  <c r="H66" i="2"/>
  <c r="H65" i="2" s="1"/>
  <c r="Q65" i="2"/>
  <c r="P65" i="2"/>
  <c r="O65" i="2"/>
  <c r="N65" i="2"/>
  <c r="M65" i="2"/>
  <c r="L65" i="2"/>
  <c r="K65" i="2"/>
  <c r="J65" i="2"/>
  <c r="I65" i="2"/>
  <c r="H61" i="2"/>
  <c r="Q56" i="2"/>
  <c r="P56" i="2"/>
  <c r="O56" i="2"/>
  <c r="N56" i="2"/>
  <c r="M56" i="2"/>
  <c r="L56" i="2"/>
  <c r="K56" i="2"/>
  <c r="J56" i="2"/>
  <c r="I56" i="2"/>
  <c r="H55" i="2"/>
  <c r="H54" i="2"/>
  <c r="H53" i="2"/>
  <c r="H52" i="2"/>
  <c r="Q49" i="2"/>
  <c r="P49" i="2"/>
  <c r="O49" i="2"/>
  <c r="N49" i="2"/>
  <c r="M49" i="2"/>
  <c r="L49" i="2"/>
  <c r="K49" i="2"/>
  <c r="J49" i="2"/>
  <c r="I49" i="2"/>
  <c r="H40" i="2"/>
  <c r="H41" i="2" s="1"/>
  <c r="H37" i="2"/>
  <c r="Q34" i="2"/>
  <c r="P34" i="2"/>
  <c r="O34" i="2"/>
  <c r="N34" i="2"/>
  <c r="M34" i="2"/>
  <c r="L34" i="2"/>
  <c r="K34" i="2"/>
  <c r="J34" i="2"/>
  <c r="I34" i="2"/>
  <c r="H33" i="2"/>
  <c r="H34" i="2" s="1"/>
  <c r="H30" i="2"/>
  <c r="Q28" i="2"/>
  <c r="P28" i="2"/>
  <c r="O28" i="2"/>
  <c r="N28" i="2"/>
  <c r="M28" i="2"/>
  <c r="L28" i="2"/>
  <c r="K28" i="2"/>
  <c r="J28" i="2"/>
  <c r="I28" i="2"/>
  <c r="H27" i="2"/>
  <c r="H28" i="2" s="1"/>
  <c r="H26" i="2"/>
  <c r="Q24" i="2"/>
  <c r="P24" i="2"/>
  <c r="O24" i="2"/>
  <c r="N24" i="2"/>
  <c r="M24" i="2"/>
  <c r="L24" i="2"/>
  <c r="K24" i="2"/>
  <c r="J24" i="2"/>
  <c r="I24" i="2"/>
  <c r="H21" i="2"/>
  <c r="H24" i="2" s="1"/>
  <c r="H31" i="1"/>
  <c r="H30" i="1"/>
  <c r="H29" i="1"/>
  <c r="H28" i="1"/>
  <c r="H27" i="1"/>
  <c r="H26" i="1"/>
  <c r="H25" i="1"/>
  <c r="H24" i="1"/>
  <c r="H23" i="1"/>
  <c r="H38" i="4" l="1"/>
  <c r="H35" i="4"/>
  <c r="H48" i="4"/>
  <c r="H47" i="4"/>
  <c r="H46" i="4"/>
  <c r="H45" i="4"/>
  <c r="H28" i="4"/>
  <c r="H22" i="2"/>
  <c r="H43" i="2" s="1"/>
  <c r="H56" i="2"/>
  <c r="I23" i="2"/>
  <c r="M23" i="2"/>
  <c r="Q23" i="2"/>
  <c r="J23" i="2"/>
  <c r="N23" i="2"/>
  <c r="K23" i="2"/>
  <c r="O23" i="2"/>
  <c r="H23" i="2"/>
  <c r="L23" i="2"/>
  <c r="P23" i="2"/>
</calcChain>
</file>

<file path=xl/sharedStrings.xml><?xml version="1.0" encoding="utf-8"?>
<sst xmlns="http://schemas.openxmlformats.org/spreadsheetml/2006/main" count="378" uniqueCount="162">
  <si>
    <t>FINANSSIVALVONTA</t>
  </si>
  <si>
    <t>Annettu</t>
  </si>
  <si>
    <t>26.7.2012</t>
  </si>
  <si>
    <t>Korvaa</t>
  </si>
  <si>
    <t>Voimassa</t>
  </si>
  <si>
    <t>31.12.2012</t>
  </si>
  <si>
    <t>Raportti kiinnitysluottopankkitoiminnasta</t>
  </si>
  <si>
    <t>KP01</t>
  </si>
  <si>
    <t>Määräykset ja ohjeet:</t>
  </si>
  <si>
    <t>7/2012</t>
  </si>
  <si>
    <t>Tiedonantajatasot:</t>
  </si>
  <si>
    <t>201, 210</t>
  </si>
  <si>
    <t>Frekvenssi:</t>
  </si>
  <si>
    <t>Neljännesvuosittain</t>
  </si>
  <si>
    <t>Vastaustarkkuus:</t>
  </si>
  <si>
    <t>-</t>
  </si>
  <si>
    <t>Palautusviive:</t>
  </si>
  <si>
    <t>15 pankkipäivää</t>
  </si>
  <si>
    <t>Numero</t>
  </si>
  <si>
    <t>Rivino</t>
  </si>
  <si>
    <t>Tno</t>
  </si>
  <si>
    <t>10</t>
  </si>
  <si>
    <t>Pooli 1</t>
  </si>
  <si>
    <t>20</t>
  </si>
  <si>
    <t>Pooli 2</t>
  </si>
  <si>
    <t>30</t>
  </si>
  <si>
    <t>Pooli 3</t>
  </si>
  <si>
    <t>40</t>
  </si>
  <si>
    <t>Pooli 4</t>
  </si>
  <si>
    <t>50</t>
  </si>
  <si>
    <t>Pooli 5</t>
  </si>
  <si>
    <t>60</t>
  </si>
  <si>
    <t>Pooli 6</t>
  </si>
  <si>
    <t>70</t>
  </si>
  <si>
    <t>Pooli 7</t>
  </si>
  <si>
    <t>80</t>
  </si>
  <si>
    <t>Pooli 8</t>
  </si>
  <si>
    <t>90</t>
  </si>
  <si>
    <t>Pooli 9</t>
  </si>
  <si>
    <t/>
  </si>
  <si>
    <t>KP02</t>
  </si>
  <si>
    <t>1000 EUR / %-tiedot kaksi desim. / laina-ajat vuosina yksi desim.</t>
  </si>
  <si>
    <t>Poolit yhteensä</t>
  </si>
  <si>
    <t>05</t>
  </si>
  <si>
    <t>Liikkeeseen laskettujen katettujen joukkolainojen kokonaismäärä</t>
  </si>
  <si>
    <t>Katettujen joukkolainojen vakuutena oleva luottokanta</t>
  </si>
  <si>
    <t>15</t>
  </si>
  <si>
    <t>Ylivakuuden osuus</t>
  </si>
  <si>
    <t>Ylivakuusprosentti</t>
  </si>
  <si>
    <t>25</t>
  </si>
  <si>
    <t>Katettujen joukkolainojen vakuuksista syntyvien kassavirtojen yhteenlaskettu nykyarvo</t>
  </si>
  <si>
    <t>Katetuista joukkolainoista aiheutuvien maksuvelvoitteiden yhteenlaskettu nykyarvo</t>
  </si>
  <si>
    <t>35</t>
  </si>
  <si>
    <t>Ylivakuusprosentti nykyarvoista laskettuna</t>
  </si>
  <si>
    <t>Vakuuksia koskevat vaatimukset</t>
  </si>
  <si>
    <t>Asuntovakuudelliset luotot</t>
  </si>
  <si>
    <t>Keskimääräinen LtV %</t>
  </si>
  <si>
    <t>Vakuusmassan arvoon laskettavien asuntovakuudellisten luottojen keskimääräinen LtV %</t>
  </si>
  <si>
    <t>Kpl määrä</t>
  </si>
  <si>
    <t>Keskimääräinen lainamäärä (keskisaldo)</t>
  </si>
  <si>
    <t>45</t>
  </si>
  <si>
    <t>Liikekiinteistövakuudelliset luotot</t>
  </si>
  <si>
    <t>Vakuusmassan arvoon laskettavien liikekiinteistövakuudellisten luottojen keskimääräinen LtV %</t>
  </si>
  <si>
    <t>Liikekiinteistövakuudellisten luottojen osuus</t>
  </si>
  <si>
    <t>jos rivin R 45 25 arvo on yli 10 %, johtuuko katetun joukkolainan ehdoista (Ei=0, Kyllä=1)</t>
  </si>
  <si>
    <t>Julkisyhteisöluotot</t>
  </si>
  <si>
    <t>Täytevakuudet - KLP 15 §</t>
  </si>
  <si>
    <t>55</t>
  </si>
  <si>
    <t>Joukkovelkakirjat ja muut velkasitoumukset - KLP 15 § 1 mom. 1 kohta</t>
  </si>
  <si>
    <t>Julkisyhteisön tai luottolaitoksen antama omavelkainen takaus - KLP 15 § 1 mom. 2 kohta</t>
  </si>
  <si>
    <t>Vakuutusyhtiön antama luottovakuutus - KLP 15 § 1 mom. 3 kohta</t>
  </si>
  <si>
    <t>Käteisvarat / talletus - KLP 15 § 1 mom. 4 kohta</t>
  </si>
  <si>
    <t xml:space="preserve">Täytevakuuksien määrä yhteensä euroina </t>
  </si>
  <si>
    <t>Täytevakuuksien määrä yhteensä prosentteina vakuusmassan arvoon lasketuista luotoista (enintään 20%)</t>
  </si>
  <si>
    <t xml:space="preserve">Täytevakuutena käytetyt saamiset luottolaitoksilta prosentteina vakuusmassan arvoon lasketuista luotoista (enintään 15 %) </t>
  </si>
  <si>
    <t>Vakuusmassan arvonmuutokset - KLP 14 § 1</t>
  </si>
  <si>
    <t>Tilastollisin menetelmin saatu arvio asunto- ja liikekiinteistövakuuksien markkina-arvosta yhteensä</t>
  </si>
  <si>
    <t>Tilastollisin menetelmin saatu arvio asuntovakuuksien markkina-arvosta</t>
  </si>
  <si>
    <t>Tilastollisin menetelmin saatu arvio liikekiinteistövakuuksien markkina-arvosta</t>
  </si>
  <si>
    <t>65</t>
  </si>
  <si>
    <t>Pankin omiin järjestelmiin kirjattu asunto- ja liikekiinteistövakuuksien käypä arvo yhteensä</t>
  </si>
  <si>
    <t>Asuntovakuuksien pankin järjestelmiin kirjattu käypä arvo</t>
  </si>
  <si>
    <t>Liikekiinteistövakuuksien pankin järjestelmiin kirjattu käypä arvo</t>
  </si>
  <si>
    <t>Väliluottoja koskevat vaatimukset - KLP 16 § 6</t>
  </si>
  <si>
    <t>Väliluottojen vakuutena olevien luottojen arvo</t>
  </si>
  <si>
    <t>75</t>
  </si>
  <si>
    <t>Väliluottojen pääoma</t>
  </si>
  <si>
    <t>Maksuvalmiutta koskevat vaatimukset - KLP 17 §</t>
  </si>
  <si>
    <t>Katettujen joukkolainojen jäljellä oleva keskimääräinen laina-aika pooleittain</t>
  </si>
  <si>
    <t>Kaikkien rekisteriin merkittyjen katettujen joukkolainojen jäljellä oleva keskimääräinen laina-aika</t>
  </si>
  <si>
    <t>Vakuuksina olevien luottojen keskimääräinen laina-aika pooleittain</t>
  </si>
  <si>
    <t>KLP 17 § 1 momentin mukaan joukkolainarekisteriin kirjattujen kaikkien luottojen keskimääräinen laina-aika</t>
  </si>
  <si>
    <t>Seuraavan 12 kuukauden aikana saatavat korkotulot ja johdannaissopimusten vastapuolilta saatavat maksut</t>
  </si>
  <si>
    <t>Seuraavan 12 kuukauden aikana maksettavaksi tulevat korkomaksut ja johdannaissopimusten vastapuolille maksettavat maksut</t>
  </si>
  <si>
    <t>Onko minkä tahansa 12 peräkkäisen kalenterikuukauden korkokassavirtojen erotus positiivinen (ml. johdannaissopimukset) korkostressiskenaario huomioiden (Ei=0, Kyllä=1)</t>
  </si>
  <si>
    <t xml:space="preserve">Rekisterin muutokset </t>
  </si>
  <si>
    <t>85</t>
  </si>
  <si>
    <t>Rekisteriin 12 §:n mukaan merkittyjen niiden luottojen kokonaismäärä, joita ei ole laskettu ollenkaan mukaan vakuusmassan arvoon</t>
  </si>
  <si>
    <t>Rivillä R 85 merkittyjen luottojen kokonaismäärä suhteessa vakuusmassan arvoon prosenttilukuna</t>
  </si>
  <si>
    <t xml:space="preserve">Rekisteristä lain 14 § 1 momentin perusteella poistettujen luottojen kappalemäärä edellisen raportoinnin jälkeen </t>
  </si>
  <si>
    <t>Rekisteristä lain 14 § 1 momentin perusteella poistettujen luottojen kokonaismäärä edellisen raportoinnin jälkeen</t>
  </si>
  <si>
    <t>Rekisteristä lain 16 § 2 momentin perusteella poistettujen luottojen kappalemäärä edellisen raportoinnin jälkeen</t>
  </si>
  <si>
    <t>Rekisteristä lain 16 § 2 momentin perusteella poistettujen luottojen kokonaismäärä edellisen raportoinnin jälkeen</t>
  </si>
  <si>
    <t>Tätä tiedostoa ei voi käyttää raportointiin. Tiedoston tarkoituksena on havainnollistaa tiedonkeruusovellusta. Taulukot vastaavat pääosin tiedonkeruusovellusta, mutta osa toiminnallisuuksista on kytketty pois.</t>
  </si>
  <si>
    <t>Katepoolit yhteensä</t>
  </si>
  <si>
    <t>Katepooli 1</t>
  </si>
  <si>
    <t>Katepooli 2</t>
  </si>
  <si>
    <t>Katepooli 3</t>
  </si>
  <si>
    <t>Katepooli 4</t>
  </si>
  <si>
    <t>Katepooli 5</t>
  </si>
  <si>
    <t>Katepooli 6</t>
  </si>
  <si>
    <t>Katepooli 7</t>
  </si>
  <si>
    <t>Katepooli 8</t>
  </si>
  <si>
    <t>Katepooli 9</t>
  </si>
  <si>
    <t>Katepoolin nimi</t>
  </si>
  <si>
    <t>Käytetyt lainaKatepoolit</t>
  </si>
  <si>
    <t>Sarakkeessa 20 raportoidaan käytetyn Katepoolin nimi tai tunnus (max 250 merkkiä), joka säilyy samana eri raportointikertojen välillä</t>
  </si>
  <si>
    <t>Asuntovakuudellisten luottojen kokonaisarvo katepoolissa</t>
  </si>
  <si>
    <t>Liikekiinteistövakuudellisten luottojen kokonaisarvo katepoolissa</t>
  </si>
  <si>
    <t>Luottoluokkaan 3 kuuluvat vastuut suhteessa liikkeeseen laskettuihin katettuihin joukkovelkakirjoihin, % (max 8%)</t>
  </si>
  <si>
    <t>Luottoluokkaan 2 kuuluvat vastuut suhteessa liikkeeseen laskettuihin katettuihin joukkovelkakirjoihin, % (max 10%)</t>
  </si>
  <si>
    <t>Luottoluokkiin  2-3 kuuluvat vastuut suhteessa liikkeeseen laskettuihin katettuihin joukkovelkakirjoihin, % (max 10%)</t>
  </si>
  <si>
    <t>Luottoluokkaan 1 kuuluvat vastuut suhteessa liikkeeseen laskettuihin katettuihin joukkovelkakirjoihin, % (max 15%)</t>
  </si>
  <si>
    <t>Luottoluokkiin  1-3 kuuluvat vastuut suhteessa liikkeeseen laskettuihin katettuihin joukkovelkakirjoihin, % (max 15%)</t>
  </si>
  <si>
    <t>Luottoluokkaan 3 kuuluvat vastuut</t>
  </si>
  <si>
    <t>Luottoluokkaan 2 kuuluvat vastuut</t>
  </si>
  <si>
    <t>Luotoluokkaan 2-3 kuuluvat vastuut</t>
  </si>
  <si>
    <t>Luottoluokkaan 1 kuuluvat vastuut</t>
  </si>
  <si>
    <t>Luotoluokkiin 1-3 kuuluvat vastuut</t>
  </si>
  <si>
    <t>Luottolaitosvastuut katepoolissa (EU:n vakavaraisuusasetuksen 129 artiklan 1a)</t>
  </si>
  <si>
    <t>Täytevakuudet katepoolissa</t>
  </si>
  <si>
    <t>Täytevakuudet katepoolissa - KLPL 18 §</t>
  </si>
  <si>
    <t>EU:n vakavaraisuusasetuksen 129 artiklan 1 kohdan c alakohdassa tarkoitettuja lyhytaikaisia saamisia luottolaitoksilta tai lyhytaikaisia talletuksia. - KLPL 18 § 1 mom. 2 kohta</t>
  </si>
  <si>
    <t>Tason 2B varat - EU:n vakavaraisuusasetuksen artiklan nojalla annetun sovellettavan delegoidun asetuksen mukainen arvostus</t>
  </si>
  <si>
    <t>Tason 2A varat - EU:n vakavaraisuusasetuksen 460 artiklan nojalla annetun sovellettavan delegoidun asetuksen mukainen arvostus</t>
  </si>
  <si>
    <t>Tason 1 varat - EU:n vakavaraisuusasetuksen 460 artiklan nojalla annetun sovellettavan delegoidun asetuksen mukainen arvostus</t>
  </si>
  <si>
    <t>Yhteensä</t>
  </si>
  <si>
    <t>Täytevakuudet ja maksuvalmiusvaateen täyttämiseksi käytetyt varat yhteensä - KLPL 18 §, 31 §</t>
  </si>
  <si>
    <t>Enimmäisnettoulosvirtaus seuraavan 180 päivän aikana</t>
  </si>
  <si>
    <t xml:space="preserve">Maksuvalmiuden kattamiseksi tarvittavien varojen määrä - KLPL 31 § </t>
  </si>
  <si>
    <t>Arvioidut alasajokustannukset (KLPL 24 §)</t>
  </si>
  <si>
    <t>Liikkeeseen laskettujen katettujen joukkolainojen kokonaismäärä, joihin ei sovelleta KLPL:n 51 §:n ensimmäisen momentin mukaisesti kumottua lainsäädäntöä</t>
  </si>
  <si>
    <t>KP03</t>
  </si>
  <si>
    <t>30.6.2023</t>
  </si>
  <si>
    <t>DD.MM.202Y</t>
  </si>
  <si>
    <t>31.3.2023</t>
  </si>
  <si>
    <t>KP04</t>
  </si>
  <si>
    <t>Sarakkeessa 20 raportoidaan joukkovelkakirjan ISIN-koodi tai sellaisen puuttuessa muu tunnus, joka säilyy samana eri raportointikertojen välillä</t>
  </si>
  <si>
    <t>ISIN-koodi</t>
  </si>
  <si>
    <t>Nimellisarvo</t>
  </si>
  <si>
    <t>Valuutta</t>
  </si>
  <si>
    <t>Liikkeeseenlaskupäivä</t>
  </si>
  <si>
    <t>Eräpäivä</t>
  </si>
  <si>
    <t>Premium status (1=Kyllä, 0 = Ei)</t>
  </si>
  <si>
    <t>Korko</t>
  </si>
  <si>
    <t>Soft-Bullet -ehto (1=Kyllä, 0 = Ei)</t>
  </si>
  <si>
    <t>Soft-bullet eräpäivä</t>
  </si>
  <si>
    <t>100</t>
  </si>
  <si>
    <t>110</t>
  </si>
  <si>
    <t>120</t>
  </si>
  <si>
    <t>26.72012 annetun</t>
  </si>
  <si>
    <t>Korkotyyppi (Vaihtuvakorkoinen = 1, Kiinteäkorkoinen =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</si>
</sst>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mk&quot;;\-#,##0\ &quot;mk&quot;"/>
    <numFmt numFmtId="165" formatCode="General_)"/>
    <numFmt numFmtId="166" formatCode="[=0]0;[=1]0;&quot;VIRHE!&quot;;&quot;VIRHE!&quot;"/>
    <numFmt numFmtId="167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24"/>
      <color rgb="FF000000"/>
      <name val="Arial"/>
      <family val="2"/>
    </font>
    <font>
      <b/>
      <sz val="24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Protection="1"/>
    <xf numFmtId="49" fontId="2" fillId="0" borderId="0" xfId="1" applyNumberFormat="1" applyFont="1" applyFill="1" applyProtection="1"/>
    <xf numFmtId="165" fontId="4" fillId="0" borderId="0" xfId="2" applyNumberFormat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horizontal="left" vertical="center"/>
    </xf>
    <xf numFmtId="14" fontId="2" fillId="0" borderId="1" xfId="1" quotePrefix="1" applyNumberFormat="1" applyFont="1" applyFill="1" applyBorder="1" applyAlignment="1" applyProtection="1">
      <alignment horizontal="center" vertical="center"/>
    </xf>
    <xf numFmtId="165" fontId="2" fillId="0" borderId="0" xfId="2" applyNumberFormat="1" applyFont="1" applyFill="1" applyAlignment="1" applyProtection="1">
      <alignment horizontal="left" vertical="center"/>
    </xf>
    <xf numFmtId="165" fontId="5" fillId="0" borderId="0" xfId="1" applyNumberFormat="1" applyFont="1" applyFill="1" applyAlignment="1" applyProtection="1">
      <alignment horizontal="right" vertical="center"/>
    </xf>
    <xf numFmtId="165" fontId="2" fillId="0" borderId="0" xfId="1" applyNumberFormat="1" applyFont="1" applyFill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1" applyFont="1" applyFill="1" applyProtection="1"/>
    <xf numFmtId="0" fontId="10" fillId="0" borderId="0" xfId="1" applyFont="1" applyFill="1" applyBorder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2" fillId="0" borderId="0" xfId="1" quotePrefix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left" vertical="center"/>
    </xf>
    <xf numFmtId="4" fontId="11" fillId="0" borderId="0" xfId="1" applyNumberFormat="1" applyFont="1" applyFill="1" applyAlignment="1" applyProtection="1">
      <alignment vertical="center"/>
    </xf>
    <xf numFmtId="0" fontId="8" fillId="0" borderId="0" xfId="1" quotePrefix="1" applyFont="1" applyFill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14" fillId="0" borderId="0" xfId="1" applyFont="1" applyFill="1" applyProtection="1"/>
    <xf numFmtId="0" fontId="15" fillId="3" borderId="0" xfId="3" applyFont="1" applyFill="1" applyProtection="1"/>
    <xf numFmtId="0" fontId="12" fillId="3" borderId="0" xfId="3" applyFill="1" applyProtection="1"/>
    <xf numFmtId="0" fontId="12" fillId="0" borderId="0" xfId="3" applyProtection="1"/>
    <xf numFmtId="0" fontId="2" fillId="3" borderId="1" xfId="1" applyFont="1" applyFill="1" applyBorder="1" applyAlignment="1" applyProtection="1">
      <alignment horizontal="center" vertical="center"/>
    </xf>
    <xf numFmtId="0" fontId="2" fillId="3" borderId="0" xfId="4" applyFont="1" applyFill="1" applyAlignment="1" applyProtection="1">
      <alignment horizontal="left"/>
    </xf>
    <xf numFmtId="49" fontId="16" fillId="2" borderId="1" xfId="3" applyNumberFormat="1" applyFont="1" applyFill="1" applyBorder="1" applyAlignment="1" applyProtection="1">
      <alignment horizontal="center"/>
    </xf>
    <xf numFmtId="49" fontId="12" fillId="3" borderId="1" xfId="3" applyNumberForma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vertical="center"/>
    </xf>
    <xf numFmtId="49" fontId="17" fillId="2" borderId="1" xfId="1" applyNumberFormat="1" applyFont="1" applyFill="1" applyBorder="1" applyAlignment="1" applyProtection="1">
      <alignment horizontal="center" vertical="center"/>
    </xf>
    <xf numFmtId="49" fontId="18" fillId="3" borderId="1" xfId="1" applyNumberFormat="1" applyFont="1" applyFill="1" applyBorder="1" applyAlignment="1" applyProtection="1">
      <alignment horizontal="center" vertical="center"/>
    </xf>
    <xf numFmtId="0" fontId="2" fillId="3" borderId="1" xfId="4" quotePrefix="1" applyFont="1" applyFill="1" applyBorder="1" applyAlignment="1" applyProtection="1">
      <alignment horizontal="center" vertical="center"/>
    </xf>
    <xf numFmtId="0" fontId="18" fillId="3" borderId="0" xfId="3" applyFont="1" applyFill="1" applyAlignment="1" applyProtection="1">
      <alignment vertical="center"/>
    </xf>
    <xf numFmtId="3" fontId="8" fillId="4" borderId="1" xfId="1" applyNumberFormat="1" applyFont="1" applyFill="1" applyBorder="1" applyAlignment="1" applyProtection="1">
      <alignment horizontal="center" vertical="center"/>
    </xf>
    <xf numFmtId="49" fontId="18" fillId="2" borderId="5" xfId="3" applyNumberFormat="1" applyFont="1" applyFill="1" applyBorder="1" applyProtection="1">
      <protection locked="0"/>
    </xf>
    <xf numFmtId="0" fontId="2" fillId="0" borderId="0" xfId="3" applyFont="1" applyProtection="1"/>
    <xf numFmtId="49" fontId="2" fillId="3" borderId="1" xfId="4" applyNumberFormat="1" applyFont="1" applyFill="1" applyBorder="1" applyAlignment="1" applyProtection="1">
      <alignment horizontal="center" vertical="center"/>
    </xf>
    <xf numFmtId="0" fontId="2" fillId="3" borderId="1" xfId="4" applyFont="1" applyFill="1" applyBorder="1" applyAlignment="1" applyProtection="1">
      <alignment horizontal="center" vertical="center"/>
    </xf>
    <xf numFmtId="0" fontId="19" fillId="0" borderId="0" xfId="3" applyFont="1" applyProtection="1"/>
    <xf numFmtId="0" fontId="20" fillId="0" borderId="0" xfId="1" applyFont="1" applyFill="1" applyAlignment="1" applyProtection="1">
      <alignment vertical="center"/>
    </xf>
    <xf numFmtId="0" fontId="11" fillId="0" borderId="0" xfId="1" applyFont="1" applyFill="1" applyBorder="1" applyAlignment="1" applyProtection="1">
      <alignment horizontal="center" vertical="center"/>
    </xf>
    <xf numFmtId="0" fontId="18" fillId="0" borderId="0" xfId="3" applyFont="1"/>
    <xf numFmtId="49" fontId="16" fillId="2" borderId="1" xfId="3" quotePrefix="1" applyNumberFormat="1" applyFont="1" applyFill="1" applyBorder="1" applyAlignment="1" applyProtection="1">
      <alignment horizontal="center"/>
    </xf>
    <xf numFmtId="0" fontId="2" fillId="0" borderId="0" xfId="3" applyFont="1" applyAlignment="1" applyProtection="1">
      <alignment vertical="center"/>
    </xf>
    <xf numFmtId="0" fontId="2" fillId="3" borderId="12" xfId="3" quotePrefix="1" applyFont="1" applyFill="1" applyBorder="1" applyAlignment="1" applyProtection="1">
      <alignment horizontal="center"/>
    </xf>
    <xf numFmtId="0" fontId="2" fillId="3" borderId="1" xfId="3" quotePrefix="1" applyFont="1" applyFill="1" applyBorder="1" applyAlignment="1" applyProtection="1">
      <alignment horizontal="center" vertical="center" wrapText="1"/>
    </xf>
    <xf numFmtId="0" fontId="2" fillId="3" borderId="0" xfId="3" applyFont="1" applyFill="1" applyAlignment="1" applyProtection="1">
      <alignment horizontal="center" vertical="center"/>
    </xf>
    <xf numFmtId="0" fontId="18" fillId="3" borderId="0" xfId="3" applyFont="1" applyFill="1" applyAlignment="1" applyProtection="1">
      <alignment horizontal="left" vertical="center"/>
    </xf>
    <xf numFmtId="3" fontId="8" fillId="4" borderId="1" xfId="1" applyNumberFormat="1" applyFont="1" applyFill="1" applyBorder="1" applyAlignment="1" applyProtection="1">
      <alignment horizontal="right" vertical="center"/>
    </xf>
    <xf numFmtId="3" fontId="8" fillId="2" borderId="5" xfId="1" applyNumberFormat="1" applyFont="1" applyFill="1" applyBorder="1" applyAlignment="1" applyProtection="1">
      <alignment horizontal="right" vertical="center"/>
      <protection locked="0"/>
    </xf>
    <xf numFmtId="49" fontId="17" fillId="2" borderId="1" xfId="4" applyNumberFormat="1" applyFont="1" applyFill="1" applyBorder="1" applyAlignment="1" applyProtection="1">
      <alignment horizontal="center" vertical="center"/>
    </xf>
    <xf numFmtId="0" fontId="17" fillId="2" borderId="1" xfId="4" applyFont="1" applyFill="1" applyBorder="1" applyAlignment="1" applyProtection="1">
      <alignment horizontal="center" vertical="center"/>
    </xf>
    <xf numFmtId="4" fontId="8" fillId="4" borderId="1" xfId="1" applyNumberFormat="1" applyFont="1" applyFill="1" applyBorder="1" applyAlignment="1" applyProtection="1">
      <alignment horizontal="right" vertical="center"/>
    </xf>
    <xf numFmtId="0" fontId="17" fillId="2" borderId="0" xfId="1" applyFont="1" applyFill="1" applyAlignment="1" applyProtection="1">
      <alignment horizontal="center" vertical="center"/>
    </xf>
    <xf numFmtId="0" fontId="17" fillId="2" borderId="1" xfId="4" quotePrefix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left"/>
    </xf>
    <xf numFmtId="0" fontId="18" fillId="3" borderId="0" xfId="3" applyFont="1" applyFill="1" applyAlignment="1" applyProtection="1">
      <alignment horizontal="left" vertical="center" indent="2"/>
    </xf>
    <xf numFmtId="49" fontId="21" fillId="5" borderId="1" xfId="5" applyNumberFormat="1" applyFont="1" applyFill="1" applyBorder="1" applyAlignment="1" applyProtection="1">
      <alignment horizontal="center" vertical="center"/>
    </xf>
    <xf numFmtId="4" fontId="8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3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indent="2"/>
    </xf>
    <xf numFmtId="0" fontId="18" fillId="3" borderId="0" xfId="3" applyFont="1" applyFill="1" applyAlignment="1" applyProtection="1">
      <alignment horizontal="left" vertical="center" indent="4"/>
    </xf>
    <xf numFmtId="4" fontId="8" fillId="4" borderId="1" xfId="6" applyNumberFormat="1" applyFont="1" applyFill="1" applyBorder="1" applyAlignment="1" applyProtection="1">
      <alignment horizontal="right" vertical="center"/>
    </xf>
    <xf numFmtId="166" fontId="8" fillId="2" borderId="5" xfId="1" applyNumberFormat="1" applyFont="1" applyFill="1" applyBorder="1" applyAlignment="1" applyProtection="1">
      <alignment horizontal="right" vertical="center"/>
      <protection locked="0"/>
    </xf>
    <xf numFmtId="0" fontId="18" fillId="3" borderId="0" xfId="3" applyFont="1" applyFill="1" applyAlignment="1">
      <alignment horizontal="left" vertical="center"/>
    </xf>
    <xf numFmtId="0" fontId="22" fillId="3" borderId="0" xfId="3" applyFont="1" applyFill="1" applyAlignment="1">
      <alignment horizontal="left" vertical="center"/>
    </xf>
    <xf numFmtId="0" fontId="18" fillId="3" borderId="0" xfId="3" applyFont="1" applyFill="1" applyAlignment="1" applyProtection="1">
      <alignment horizontal="left" vertical="center" wrapText="1"/>
    </xf>
    <xf numFmtId="49" fontId="17" fillId="2" borderId="0" xfId="1" applyNumberFormat="1" applyFont="1" applyFill="1" applyBorder="1" applyAlignment="1" applyProtection="1">
      <alignment horizontal="center" vertical="center"/>
    </xf>
    <xf numFmtId="0" fontId="2" fillId="3" borderId="0" xfId="4" quotePrefix="1" applyFont="1" applyFill="1" applyBorder="1" applyAlignment="1" applyProtection="1">
      <alignment horizontal="center" vertical="center"/>
    </xf>
    <xf numFmtId="0" fontId="18" fillId="3" borderId="0" xfId="1" applyFont="1" applyFill="1" applyAlignment="1" applyProtection="1">
      <alignment horizontal="left" vertical="center"/>
    </xf>
    <xf numFmtId="0" fontId="17" fillId="2" borderId="0" xfId="3" applyFont="1" applyFill="1" applyAlignment="1" applyProtection="1">
      <alignment horizontal="center" vertical="center"/>
    </xf>
    <xf numFmtId="0" fontId="6" fillId="3" borderId="0" xfId="3" applyFont="1" applyFill="1" applyAlignment="1" applyProtection="1">
      <alignment horizontal="left" vertical="center"/>
    </xf>
    <xf numFmtId="0" fontId="2" fillId="3" borderId="0" xfId="3" applyFont="1" applyFill="1" applyAlignment="1" applyProtection="1">
      <alignment horizontal="left" vertical="center"/>
    </xf>
    <xf numFmtId="0" fontId="2" fillId="3" borderId="0" xfId="3" applyFont="1" applyFill="1" applyAlignment="1" applyProtection="1">
      <alignment horizontal="left" vertical="center" indent="2"/>
    </xf>
    <xf numFmtId="0" fontId="22" fillId="3" borderId="0" xfId="3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horizontal="left" vertical="center"/>
    </xf>
    <xf numFmtId="167" fontId="21" fillId="5" borderId="1" xfId="5" applyNumberFormat="1" applyFont="1" applyFill="1" applyBorder="1" applyAlignment="1" applyProtection="1">
      <alignment horizontal="center" vertical="center"/>
    </xf>
    <xf numFmtId="167" fontId="8" fillId="2" borderId="5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Alignment="1" applyProtection="1">
      <alignment horizontal="left" vertical="center" wrapText="1"/>
    </xf>
    <xf numFmtId="0" fontId="0" fillId="0" borderId="0" xfId="0" applyProtection="1"/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4" fontId="11" fillId="0" borderId="0" xfId="1" applyNumberFormat="1" applyFont="1" applyFill="1" applyAlignment="1" applyProtection="1">
      <alignment vertical="center" wrapText="1"/>
    </xf>
    <xf numFmtId="0" fontId="12" fillId="0" borderId="0" xfId="3" applyAlignment="1" applyProtection="1">
      <alignment vertical="center" wrapText="1"/>
    </xf>
    <xf numFmtId="0" fontId="8" fillId="6" borderId="13" xfId="1" applyFont="1" applyFill="1" applyBorder="1" applyAlignment="1" applyProtection="1">
      <alignment horizontal="left" vertical="center" wrapText="1" indent="2"/>
    </xf>
    <xf numFmtId="0" fontId="8" fillId="6" borderId="14" xfId="1" applyFont="1" applyFill="1" applyBorder="1" applyAlignment="1" applyProtection="1">
      <alignment horizontal="left" vertical="center" wrapText="1" indent="2"/>
    </xf>
    <xf numFmtId="0" fontId="0" fillId="0" borderId="14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9" fillId="2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left" vertical="center" wrapText="1"/>
    </xf>
    <xf numFmtId="4" fontId="11" fillId="0" borderId="0" xfId="1" applyNumberFormat="1" applyFont="1" applyFill="1" applyAlignment="1" applyProtection="1">
      <alignment horizontal="left" vertical="center" wrapText="1"/>
    </xf>
    <xf numFmtId="0" fontId="12" fillId="0" borderId="0" xfId="3" applyAlignment="1" applyProtection="1">
      <alignment horizontal="left" vertical="center" wrapText="1"/>
    </xf>
    <xf numFmtId="3" fontId="8" fillId="3" borderId="1" xfId="1" applyNumberFormat="1" applyFont="1" applyFill="1" applyBorder="1" applyAlignment="1">
      <alignment horizontal="right" vertical="center"/>
    </xf>
    <xf numFmtId="0" fontId="12" fillId="0" borderId="0" xfId="3"/>
    <xf numFmtId="0" fontId="2" fillId="0" borderId="0" xfId="1" applyFont="1"/>
    <xf numFmtId="0" fontId="18" fillId="3" borderId="0" xfId="3" applyFont="1" applyFill="1" applyAlignment="1">
      <alignment horizontal="left" vertical="center" indent="1"/>
    </xf>
    <xf numFmtId="0" fontId="8" fillId="0" borderId="0" xfId="1" applyFont="1"/>
    <xf numFmtId="0" fontId="2" fillId="3" borderId="1" xfId="4" quotePrefix="1" applyFont="1" applyFill="1" applyBorder="1" applyAlignment="1">
      <alignment horizontal="center" vertical="center"/>
    </xf>
    <xf numFmtId="0" fontId="2" fillId="3" borderId="0" xfId="3" applyFont="1" applyFill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8" fillId="3" borderId="1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Alignment="1">
      <alignment horizontal="right" vertical="center"/>
    </xf>
    <xf numFmtId="0" fontId="18" fillId="3" borderId="0" xfId="3" applyFont="1" applyFill="1" applyAlignment="1">
      <alignment horizontal="left" vertical="center" wrapText="1"/>
    </xf>
    <xf numFmtId="0" fontId="2" fillId="3" borderId="0" xfId="4" quotePrefix="1" applyFont="1" applyFill="1" applyAlignment="1">
      <alignment horizontal="center" vertical="center"/>
    </xf>
    <xf numFmtId="49" fontId="2" fillId="3" borderId="0" xfId="1" applyNumberFormat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49" fontId="18" fillId="3" borderId="0" xfId="1" applyNumberFormat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3" borderId="1" xfId="3" quotePrefix="1" applyFont="1" applyFill="1" applyBorder="1" applyAlignment="1">
      <alignment horizontal="center" vertical="center" wrapText="1"/>
    </xf>
    <xf numFmtId="0" fontId="2" fillId="3" borderId="12" xfId="3" quotePrefix="1" applyFont="1" applyFill="1" applyBorder="1" applyAlignment="1">
      <alignment horizontal="center"/>
    </xf>
    <xf numFmtId="0" fontId="2" fillId="0" borderId="0" xfId="3" applyFont="1" applyAlignment="1">
      <alignment vertical="center"/>
    </xf>
    <xf numFmtId="0" fontId="2" fillId="3" borderId="0" xfId="4" applyFont="1" applyFill="1" applyAlignment="1">
      <alignment horizontal="left"/>
    </xf>
    <xf numFmtId="49" fontId="12" fillId="3" borderId="1" xfId="3" applyNumberFormat="1" applyFill="1" applyBorder="1" applyAlignment="1">
      <alignment horizontal="center"/>
    </xf>
    <xf numFmtId="49" fontId="12" fillId="3" borderId="1" xfId="3" quotePrefix="1" applyNumberForma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12" fillId="3" borderId="0" xfId="3" applyFill="1"/>
    <xf numFmtId="0" fontId="15" fillId="3" borderId="0" xfId="3" applyFont="1" applyFill="1"/>
    <xf numFmtId="0" fontId="2" fillId="0" borderId="0" xfId="3" applyFont="1"/>
    <xf numFmtId="0" fontId="11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4" fontId="11" fillId="0" borderId="0" xfId="1" applyNumberFormat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10" fillId="0" borderId="1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2" fillId="0" borderId="0" xfId="3" applyAlignment="1">
      <alignment horizontal="left" vertical="center" wrapText="1"/>
    </xf>
    <xf numFmtId="4" fontId="11" fillId="0" borderId="0" xfId="1" applyNumberFormat="1" applyFont="1" applyAlignment="1">
      <alignment horizontal="left" vertical="center" wrapText="1"/>
    </xf>
    <xf numFmtId="0" fontId="2" fillId="0" borderId="0" xfId="1" quotePrefix="1" applyFont="1" applyAlignment="1">
      <alignment vertical="center"/>
    </xf>
    <xf numFmtId="0" fontId="11" fillId="0" borderId="0" xfId="1" applyFont="1" applyAlignment="1">
      <alignment horizontal="left" vertical="center" wrapText="1"/>
    </xf>
    <xf numFmtId="0" fontId="19" fillId="0" borderId="0" xfId="3" applyFont="1"/>
    <xf numFmtId="0" fontId="10" fillId="0" borderId="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49" fontId="2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14" fontId="2" fillId="0" borderId="1" xfId="1" quotePrefix="1" applyNumberFormat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5" fillId="0" borderId="0" xfId="1" applyNumberFormat="1" applyFont="1" applyAlignment="1">
      <alignment horizontal="right" vertical="center"/>
    </xf>
    <xf numFmtId="165" fontId="2" fillId="0" borderId="0" xfId="2" applyNumberFormat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4" fillId="0" borderId="0" xfId="2" applyNumberFormat="1" applyFont="1" applyAlignment="1">
      <alignment horizontal="left" vertical="center"/>
    </xf>
    <xf numFmtId="0" fontId="14" fillId="0" borderId="0" xfId="1" applyFont="1"/>
    <xf numFmtId="0" fontId="2" fillId="3" borderId="1" xfId="1" applyFont="1" applyFill="1" applyBorder="1" applyAlignment="1">
      <alignment horizontal="center" vertical="center" wrapText="1"/>
    </xf>
    <xf numFmtId="0" fontId="18" fillId="3" borderId="0" xfId="3" applyFont="1" applyFill="1" applyAlignment="1">
      <alignment vertical="center"/>
    </xf>
    <xf numFmtId="49" fontId="2" fillId="3" borderId="1" xfId="4" applyNumberFormat="1" applyFont="1" applyFill="1" applyBorder="1" applyAlignment="1">
      <alignment horizontal="center" vertical="center"/>
    </xf>
    <xf numFmtId="0" fontId="2" fillId="3" borderId="1" xfId="4" applyFont="1" applyFill="1" applyBorder="1" applyAlignment="1">
      <alignment horizontal="center" vertical="center"/>
    </xf>
    <xf numFmtId="4" fontId="8" fillId="3" borderId="0" xfId="1" applyNumberFormat="1" applyFont="1" applyFill="1" applyAlignment="1">
      <alignment horizontal="right" vertical="center"/>
    </xf>
  </cellXfs>
  <cellStyles count="7">
    <cellStyle name="Normaali_A_L1_s 3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Normal_Sheet1" xfId="4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_2012_liite1_versio4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Ohje"/>
      <sheetName val="Manual_r"/>
      <sheetName val="Manual_e"/>
      <sheetName val="Yleistiedot"/>
      <sheetName val="KP01"/>
      <sheetName val="KP02"/>
      <sheetName val="KP04 "/>
      <sheetName val="KP02- Vanha"/>
      <sheetName val="TableView"/>
      <sheetName val="Tietuemuoto1"/>
      <sheetName val="Tietuemuoto6"/>
      <sheetName val="Tietuemuoto8"/>
      <sheetName val="Kohderivi"/>
      <sheetName val="TarkistusAjo"/>
      <sheetName val="Tarkistukset"/>
      <sheetName val="InputErrors"/>
      <sheetName val="Taulukot"/>
      <sheetName val="CellFormat"/>
      <sheetName val="Kaannokset"/>
      <sheetName val="Apusolut"/>
    </sheetNames>
    <sheetDataSet>
      <sheetData sheetId="0">
        <row r="3">
          <cell r="A3" t="str">
            <v>HEADER</v>
          </cell>
        </row>
      </sheetData>
      <sheetData sheetId="1"/>
      <sheetData sheetId="2"/>
      <sheetData sheetId="3"/>
      <sheetData sheetId="4">
        <row r="1">
          <cell r="B1" t="str">
            <v>SU</v>
          </cell>
        </row>
        <row r="2">
          <cell r="B2" t="str">
            <v>KP</v>
          </cell>
        </row>
        <row r="7">
          <cell r="B7">
            <v>201</v>
          </cell>
        </row>
        <row r="9">
          <cell r="A9" t="str">
            <v>Raportoija:</v>
          </cell>
        </row>
        <row r="11">
          <cell r="B11">
            <v>1</v>
          </cell>
        </row>
        <row r="13">
          <cell r="B13" t="str">
            <v>1234567</v>
          </cell>
        </row>
        <row r="15">
          <cell r="B15">
            <v>20120924</v>
          </cell>
        </row>
        <row r="19">
          <cell r="B19">
            <v>1</v>
          </cell>
        </row>
        <row r="30">
          <cell r="D30" t="str">
            <v>R</v>
          </cell>
        </row>
        <row r="36">
          <cell r="C36" t="str">
            <v>1.0.1</v>
          </cell>
        </row>
        <row r="47">
          <cell r="A47" t="str">
            <v>Suomi</v>
          </cell>
        </row>
        <row r="48">
          <cell r="A48" t="str">
            <v>Svenska</v>
          </cell>
        </row>
      </sheetData>
      <sheetData sheetId="5"/>
      <sheetData sheetId="6"/>
      <sheetData sheetId="7"/>
      <sheetData sheetId="8"/>
      <sheetData sheetId="9">
        <row r="1">
          <cell r="A1" t="str">
            <v>Tiedonantajataso</v>
          </cell>
        </row>
        <row r="2">
          <cell r="A2">
            <v>201</v>
          </cell>
        </row>
        <row r="3">
          <cell r="A3">
            <v>201</v>
          </cell>
        </row>
        <row r="4">
          <cell r="A4">
            <v>201</v>
          </cell>
        </row>
        <row r="5">
          <cell r="A5">
            <v>210</v>
          </cell>
        </row>
        <row r="6">
          <cell r="A6">
            <v>210</v>
          </cell>
        </row>
        <row r="7">
          <cell r="A7">
            <v>210</v>
          </cell>
        </row>
      </sheetData>
      <sheetData sheetId="10"/>
      <sheetData sheetId="11"/>
      <sheetData sheetId="12"/>
      <sheetData sheetId="13"/>
      <sheetData sheetId="14"/>
      <sheetData sheetId="15">
        <row r="1">
          <cell r="A1" t="str">
            <v>Numero</v>
          </cell>
          <cell r="B1" t="str">
            <v>Tarkistuskommentti</v>
          </cell>
          <cell r="C1" t="str">
            <v>Taulukko</v>
          </cell>
          <cell r="D1" t="str">
            <v>Tarkistuskaava</v>
          </cell>
          <cell r="E1" t="str">
            <v>Tarkistus1</v>
          </cell>
          <cell r="F1" t="str">
            <v>Tarkistus1_true</v>
          </cell>
          <cell r="G1" t="str">
            <v>Tarkistus1_false</v>
          </cell>
          <cell r="H1" t="str">
            <v>Tarkistus2</v>
          </cell>
          <cell r="I1" t="str">
            <v>Tarkistus2_true</v>
          </cell>
          <cell r="J1" t="str">
            <v>Tarkistus2_false</v>
          </cell>
          <cell r="K1" t="str">
            <v>Tarkistus3</v>
          </cell>
          <cell r="L1" t="str">
            <v>Tarkistus3_true</v>
          </cell>
          <cell r="M1" t="str">
            <v>Avaintarkistus(=1)</v>
          </cell>
          <cell r="N1" t="str">
            <v>Tarkistuskaava_Excel</v>
          </cell>
          <cell r="O1" t="str">
            <v>Tarkistus_vasen</v>
          </cell>
          <cell r="P1" t="str">
            <v>Operandi</v>
          </cell>
          <cell r="Q1" t="str">
            <v>Tarkistus_oikea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</sheetData>
      <sheetData sheetId="16"/>
      <sheetData sheetId="17"/>
      <sheetData sheetId="18"/>
      <sheetData sheetId="19">
        <row r="1">
          <cell r="A1" t="str">
            <v>Suomi</v>
          </cell>
        </row>
        <row r="2">
          <cell r="A2" t="str">
            <v>Raportoinnin yleistiedot:</v>
          </cell>
        </row>
        <row r="3">
          <cell r="A3" t="str">
            <v>Kieli/Språk/Language:</v>
          </cell>
        </row>
        <row r="4">
          <cell r="A4" t="str">
            <v>Tiedonantajataso:</v>
          </cell>
        </row>
        <row r="5">
          <cell r="A5" t="str">
            <v>Raportoija:</v>
          </cell>
        </row>
        <row r="6">
          <cell r="A6" t="str">
            <v>Yksilöintitunnuksen tyyppi:</v>
          </cell>
        </row>
        <row r="7">
          <cell r="A7" t="str">
            <v>Yksilöintitunnus:</v>
          </cell>
        </row>
        <row r="8">
          <cell r="A8" t="str">
            <v>Raportointipvm: (vvvvkkpp)</v>
          </cell>
        </row>
        <row r="9">
          <cell r="A9" t="str">
            <v>Tiedon ajankohta: (vvvvkkpp)</v>
          </cell>
        </row>
        <row r="10">
          <cell r="A10" t="str">
            <v>Tapahtumakoodi (1 = ensitieto, 2 = korjaustieto)</v>
          </cell>
        </row>
        <row r="11">
          <cell r="A11" t="str">
            <v>Raportointivaluutta:</v>
          </cell>
        </row>
        <row r="12">
          <cell r="A12" t="str">
            <v>EUR</v>
          </cell>
        </row>
        <row r="13">
          <cell r="A13" t="str">
            <v>Tiedoista vastaavan yhteystiedot:</v>
          </cell>
        </row>
        <row r="14">
          <cell r="A14" t="str">
            <v>Nimi:</v>
          </cell>
        </row>
        <row r="15">
          <cell r="A15" t="str">
            <v>Sähköpostiosoite:</v>
          </cell>
        </row>
        <row r="16">
          <cell r="A16" t="str">
            <v>Puhelinnumero:</v>
          </cell>
        </row>
        <row r="17">
          <cell r="A17" t="str">
            <v>Finanssivalvonnalle</v>
          </cell>
        </row>
        <row r="18">
          <cell r="A18" t="str">
            <v>Tiedot toimitetaan:</v>
          </cell>
        </row>
        <row r="19">
          <cell r="A19" t="str">
            <v xml:space="preserve">Määrittelyistä vastaa: </v>
          </cell>
        </row>
        <row r="20">
          <cell r="A20" t="str">
            <v>Voimaantulo:</v>
          </cell>
        </row>
        <row r="21">
          <cell r="A21" t="str">
            <v>Versio:</v>
          </cell>
        </row>
        <row r="22">
          <cell r="A22" t="str">
            <v>FINANSSIVALVONTA</v>
          </cell>
        </row>
        <row r="23">
          <cell r="A23" t="str">
            <v>Annettu</v>
          </cell>
        </row>
        <row r="24">
          <cell r="A24" t="str">
            <v>Korvaa</v>
          </cell>
        </row>
        <row r="25">
          <cell r="A25" t="str">
            <v>Voimassa</v>
          </cell>
        </row>
        <row r="26">
          <cell r="A26" t="str">
            <v>Raportti kiinnitysluottopankkitoiminnasta</v>
          </cell>
        </row>
        <row r="27">
          <cell r="A27" t="str">
            <v>KP01</v>
          </cell>
        </row>
        <row r="28">
          <cell r="A28" t="str">
            <v>Määräykset ja ohjeet:</v>
          </cell>
        </row>
        <row r="29">
          <cell r="A29" t="str">
            <v>Tiedonantajatasot:</v>
          </cell>
        </row>
        <row r="30">
          <cell r="A30" t="str">
            <v>Frekvenssi:</v>
          </cell>
        </row>
        <row r="31">
          <cell r="A31" t="str">
            <v>Vastaustarkkuus:</v>
          </cell>
        </row>
        <row r="32">
          <cell r="A32" t="str">
            <v>Palautusviive:</v>
          </cell>
        </row>
        <row r="33">
          <cell r="A33" t="str">
            <v>Neljännesvuosittain</v>
          </cell>
        </row>
        <row r="34">
          <cell r="A34" t="str">
            <v>15 pankkipäivää</v>
          </cell>
        </row>
        <row r="35">
          <cell r="A35" t="str">
            <v>Käytetyt lainapoolit</v>
          </cell>
        </row>
        <row r="36">
          <cell r="A36" t="str">
            <v>Sarakkeessa 20 raportoidaan käytetyn poolin nimi tai tunnus (max 250 merkkiä), joka säilyy samana eri raportointikertojen välillä</v>
          </cell>
        </row>
        <row r="37">
          <cell r="A37" t="str">
            <v>Numero</v>
          </cell>
        </row>
        <row r="38">
          <cell r="A38" t="str">
            <v>Poolin nimi</v>
          </cell>
        </row>
        <row r="39">
          <cell r="A39" t="str">
            <v>Tno</v>
          </cell>
        </row>
        <row r="40">
          <cell r="A40" t="str">
            <v>Rivino</v>
          </cell>
        </row>
        <row r="41">
          <cell r="A41" t="str">
            <v>Pooli 1</v>
          </cell>
        </row>
        <row r="42">
          <cell r="A42" t="str">
            <v>Pooli 2</v>
          </cell>
        </row>
        <row r="43">
          <cell r="A43" t="str">
            <v>Pooli 3</v>
          </cell>
        </row>
        <row r="44">
          <cell r="A44" t="str">
            <v>Pooli 4</v>
          </cell>
        </row>
        <row r="45">
          <cell r="A45" t="str">
            <v>Pooli 5</v>
          </cell>
        </row>
        <row r="46">
          <cell r="A46" t="str">
            <v>Pooli 6</v>
          </cell>
        </row>
        <row r="47">
          <cell r="A47" t="str">
            <v>Pooli 7</v>
          </cell>
        </row>
        <row r="48">
          <cell r="A48" t="str">
            <v>Pooli 8</v>
          </cell>
        </row>
        <row r="49">
          <cell r="A49" t="str">
            <v>Pooli 9</v>
          </cell>
        </row>
        <row r="50">
          <cell r="A50" t="str">
            <v>KP02</v>
          </cell>
        </row>
        <row r="51">
          <cell r="A51" t="str">
            <v>1000 EUR / %-tiedot kaksi desim.</v>
          </cell>
        </row>
        <row r="52">
          <cell r="A52" t="str">
            <v>1000 EUR / %-tiedot kaksi desim. / laina-ajat vuosina yksi desim.</v>
          </cell>
        </row>
        <row r="53">
          <cell r="A53" t="str">
            <v>Poolit yhteensä</v>
          </cell>
        </row>
        <row r="54">
          <cell r="A54" t="str">
            <v>Liikkeeseen laskettujen katettujen joukkolainojen kokonaismäärä</v>
          </cell>
        </row>
        <row r="55">
          <cell r="A55" t="str">
            <v>Katettujen joukkolainojen vakuutena oleva luottokanta</v>
          </cell>
        </row>
        <row r="56">
          <cell r="A56" t="str">
            <v>Ylivakuuden osuus</v>
          </cell>
        </row>
        <row r="57">
          <cell r="A57" t="str">
            <v>Ylivakuusprosentti</v>
          </cell>
        </row>
        <row r="58">
          <cell r="A58" t="str">
            <v>Katettujen joukkolainojen vakuuksista syntyvien kassavirtojen yhteenlaskettu nykyarvo</v>
          </cell>
        </row>
        <row r="59">
          <cell r="A59" t="str">
            <v>Katetuista joukkolainoista aiheutuvien maksuvelvoitteiden yhteenlaskettu nykyarvo</v>
          </cell>
        </row>
        <row r="60">
          <cell r="A60" t="str">
            <v>Ylivakuusprosentti nykyarvoista laskettuna</v>
          </cell>
        </row>
        <row r="61">
          <cell r="A61" t="str">
            <v>Vakuuksia koskevat vaatimukset</v>
          </cell>
        </row>
        <row r="62">
          <cell r="A62" t="str">
            <v>Asuntovakuudelliset luotot</v>
          </cell>
        </row>
        <row r="63">
          <cell r="A63" t="str">
            <v>Keskimääräinen LtV %</v>
          </cell>
        </row>
        <row r="64">
          <cell r="A64" t="str">
            <v>Vakuusmassan arvoon laskettavien asuntovakuudellisten luottojen keskimääräinen LtV %</v>
          </cell>
        </row>
        <row r="65">
          <cell r="A65" t="str">
            <v>Kpl määrä</v>
          </cell>
        </row>
        <row r="66">
          <cell r="A66" t="str">
            <v>Keskimääräinen lainamäärä (keskisaldo)</v>
          </cell>
        </row>
        <row r="67">
          <cell r="A67" t="str">
            <v>Liikekiinteistövakuudelliset luotot</v>
          </cell>
        </row>
        <row r="68">
          <cell r="A68" t="str">
            <v>Vakuusmassan arvoon laskettavien liikekiinteistövakuudellisten luottojen keskimääräinen LtV %</v>
          </cell>
        </row>
        <row r="69">
          <cell r="A69" t="str">
            <v>Liikekiinteistövakuudellisten luottojen osuus</v>
          </cell>
        </row>
        <row r="70">
          <cell r="A70" t="str">
            <v>jos rivin R 45 25 arvo on yli 10 %, johtuuko katetun joukkolainan ehdoista (Ei=0, Kyllä=1)</v>
          </cell>
        </row>
        <row r="71">
          <cell r="A71" t="str">
            <v>Julkisyhteisöluotot</v>
          </cell>
        </row>
        <row r="72">
          <cell r="A72" t="str">
            <v>Täytevakuudet - KLP 15 §</v>
          </cell>
        </row>
        <row r="73">
          <cell r="A73" t="str">
            <v>Joukkovelkakirjat ja muut velkasitoumukset - KLP 15 § 1 mom. 1 kohta</v>
          </cell>
        </row>
        <row r="74">
          <cell r="A74" t="str">
            <v>Julkisyhteisön tai luottolaitoksen antama omavelkainen takaus - KLP 15 § 1 mom. 2 kohta</v>
          </cell>
        </row>
        <row r="75">
          <cell r="A75" t="str">
            <v>Vakuutusyhtiön antama luottovakuutus - KLP 15 § 1 mom. 3 kohta</v>
          </cell>
        </row>
        <row r="76">
          <cell r="A76" t="str">
            <v>Käteisvarat / talletus - KLP 15 § 1 mom. 4 kohta</v>
          </cell>
        </row>
        <row r="77">
          <cell r="A77" t="str">
            <v xml:space="preserve">Täytevakuuksien määrä yhteensä euroina </v>
          </cell>
        </row>
        <row r="78">
          <cell r="A78" t="str">
            <v>Täytevakuuksien määrä yhteensä prosentteina vakuusmassan arvoon lasketuista luotoista (enintään 20%)</v>
          </cell>
        </row>
        <row r="79">
          <cell r="A79" t="str">
            <v xml:space="preserve">Täytevakuutena käytetyt saamiset luottolaitoksilta prosentteina vakuusmassan arvoon lasketuista luotoista (enintään 15 %) </v>
          </cell>
        </row>
        <row r="80">
          <cell r="A80" t="str">
            <v>Vakuusmassan arvonmuutokset - KLP 14 § 1</v>
          </cell>
        </row>
        <row r="81">
          <cell r="A81" t="str">
            <v>Tilastollisin menetelmin saatu arvio asunto- ja liikekiinteistövakuuksien markkina-arvosta yhteensä</v>
          </cell>
        </row>
        <row r="82">
          <cell r="A82" t="str">
            <v>Tilastollisin menetelmin saatu arvio asuntovakuuksien markkina-arvosta</v>
          </cell>
        </row>
        <row r="83">
          <cell r="A83" t="str">
            <v>Tilastollisin menetelmin saatu arvio liikekiinteistövakuuksien markkina-arvosta</v>
          </cell>
        </row>
        <row r="84">
          <cell r="A84" t="str">
            <v>Pankin omiin järjestelmiin kirjattu asunto- ja liikekiinteistövakuuksien käypä arvo yhteensä</v>
          </cell>
        </row>
        <row r="85">
          <cell r="A85" t="str">
            <v>Asuntovakuuksien pankin järjestelmiin kirjattu käypä arvo</v>
          </cell>
        </row>
        <row r="86">
          <cell r="A86" t="str">
            <v>Liikekiinteistövakuuksien pankin järjestelmiin kirjattu käypä arvo</v>
          </cell>
        </row>
        <row r="87">
          <cell r="A87" t="str">
            <v>Väliluottoja koskevat vaatimukset - KLP 16 § 6</v>
          </cell>
        </row>
        <row r="88">
          <cell r="A88" t="str">
            <v>Väliluottojen vakuutena olevien luottojen arvo</v>
          </cell>
        </row>
        <row r="89">
          <cell r="A89" t="str">
            <v>Väliluottojen pääoma</v>
          </cell>
        </row>
        <row r="90">
          <cell r="A90" t="str">
            <v>Maksuvalmiutta koskevat vaatimukset - KLP 17 §</v>
          </cell>
        </row>
        <row r="91">
          <cell r="A91" t="str">
            <v>Katettujen joukkolainojen jäljellä oleva keskimääräinen laina-aika pooleittain</v>
          </cell>
        </row>
        <row r="92">
          <cell r="A92" t="str">
            <v>Kaikkien rekisteriin merkittyjen katettujen joukkolainojen jäljellä oleva keskimääräinen laina-aika</v>
          </cell>
        </row>
        <row r="93">
          <cell r="A93" t="str">
            <v>Vakuuksina olevien luottojen keskimääräinen laina-aika pooleittain</v>
          </cell>
        </row>
        <row r="94">
          <cell r="A94" t="str">
            <v>KLP 17 § 1 momentin mukaan joukkolainarekisteriin kirjattujen kaikkien luottojen keskimääräinen laina-aika</v>
          </cell>
        </row>
        <row r="95">
          <cell r="A95" t="str">
            <v>Seuraavan 12 kuukauden aikana saatavat korkotulot ja johdannaissopimusten vastapuolilta saatavat maksut</v>
          </cell>
        </row>
        <row r="96">
          <cell r="A96" t="str">
            <v>Seuraavan 12 kuukauden aikana maksettavaksi tulevat korkomaksut ja johdannaissopimusten vastapuolille maksettavat maksut</v>
          </cell>
        </row>
        <row r="97">
          <cell r="A97" t="str">
            <v>Onko minkä tahansa 12 peräkkäisen kalenterikuukauden korkokassavirtojen erotus positiivinen (ml. johdannaissopimukset) korkostressiskenaario huomioiden (Ei=0, Kyllä=1)</v>
          </cell>
        </row>
        <row r="98">
          <cell r="A98" t="str">
            <v xml:space="preserve">Rekisterin muutokset </v>
          </cell>
        </row>
        <row r="99">
          <cell r="A99" t="str">
            <v>Rekisteriin 12 §:n mukaan merkittyjen niiden luottojen kokonaismäärä, joita ei ole laskettu ollenkaan mukaan vakuusmassan arvoon</v>
          </cell>
        </row>
        <row r="100">
          <cell r="A100" t="str">
            <v>Rivillä R 85 merkittyjen luottojen kokonaismäärä suhteessa vakuusmassan arvoon prosenttilukuna</v>
          </cell>
        </row>
        <row r="101">
          <cell r="A101" t="str">
            <v xml:space="preserve">Rekisteristä lain 14 § 1 momentin perusteella poistettujen luottojen kappalemäärä edellisen raportoinnin jälkeen </v>
          </cell>
        </row>
        <row r="102">
          <cell r="A102" t="str">
            <v>Rekisteristä lain 14 § 1 momentin perusteella poistettujen luottojen kokonaismäärä edellisen raportoinnin jälkeen</v>
          </cell>
        </row>
        <row r="103">
          <cell r="A103" t="str">
            <v>Rekisteristä lain 16 § 2 momentin perusteella poistettujen luottojen kappalemäärä edellisen raportoinnin jälkeen</v>
          </cell>
        </row>
        <row r="104">
          <cell r="A104" t="str">
            <v>Rekisteristä lain 16 § 2 momentin perusteella poistettujen luottojen kokonaismäärä edellisen raportoinnin jälkeen</v>
          </cell>
        </row>
        <row r="105">
          <cell r="A105" t="str">
            <v>Tuo raportti</v>
          </cell>
        </row>
        <row r="106">
          <cell r="A106" t="str">
            <v>Tyhjennä työkirja</v>
          </cell>
        </row>
        <row r="107">
          <cell r="A107" t="str">
            <v>Tulosta kaikki</v>
          </cell>
        </row>
        <row r="108">
          <cell r="A108" t="str">
            <v>Tallenna työkirja</v>
          </cell>
        </row>
        <row r="109">
          <cell r="A109" t="str">
            <v>Tallenna Fiva-raportti</v>
          </cell>
        </row>
        <row r="110">
          <cell r="A110" t="str">
            <v>Raportoijan nimen tarkistus</v>
          </cell>
        </row>
        <row r="111">
          <cell r="A111" t="str">
            <v>Raportoijan sähköpostiosoitteen tarkistus</v>
          </cell>
        </row>
        <row r="112">
          <cell r="A112" t="str">
            <v>Raportoijan puhelinnumeron tarkistus</v>
          </cell>
        </row>
        <row r="113">
          <cell r="A113" t="str">
            <v>Tallenna Tilastokeskus-raportti</v>
          </cell>
        </row>
        <row r="114">
          <cell r="A114" t="str">
            <v>Valitse</v>
          </cell>
        </row>
        <row r="115">
          <cell r="A115" t="str">
            <v>Ei</v>
          </cell>
        </row>
        <row r="116">
          <cell r="A116" t="str">
            <v>Kyllä</v>
          </cell>
        </row>
        <row r="117">
          <cell r="A117" t="str">
            <v>Tarkistuslaskennassa havaittiin seuraavat virheet (ks. myös InputErrors-sivu):</v>
          </cell>
        </row>
        <row r="118">
          <cell r="A118" t="str">
            <v>Onko tiedonajankohta oikein?</v>
          </cell>
        </row>
        <row r="119">
          <cell r="A119" t="str">
            <v>Tiedonajankohdan tarkistus</v>
          </cell>
        </row>
        <row r="120">
          <cell r="A120" t="str">
            <v>Onko kyse muutoksesta jo aikaisemmin Finanssivalvonnalle lähetettyyn raporttiin?</v>
          </cell>
        </row>
        <row r="121">
          <cell r="A121" t="str">
            <v>Syötön tarkistus</v>
          </cell>
        </row>
        <row r="122">
          <cell r="A122" t="str">
            <v>Syöttämäsi tieto ei kelpaa!</v>
          </cell>
        </row>
        <row r="123">
          <cell r="A123" t="str">
            <v>Raportointivaluutan tarkistus</v>
          </cell>
        </row>
        <row r="124">
          <cell r="A124" t="str">
            <v>Arvo-alueelle ei voi syöttää tekstitietoa!</v>
          </cell>
        </row>
        <row r="125">
          <cell r="A125" t="str">
            <v>Haluatko tallettaa raportin virheistä huolimatta?</v>
          </cell>
        </row>
        <row r="126">
          <cell r="A126" t="str">
            <v>Täyttämättömät taulukot</v>
          </cell>
        </row>
        <row r="127">
          <cell r="A127" t="str">
            <v>Ei, palaa tietojen tallennukseen</v>
          </cell>
        </row>
        <row r="128">
          <cell r="A128" t="str">
            <v>Kyllä, tallenna raportti</v>
          </cell>
        </row>
        <row r="129">
          <cell r="A129" t="str">
            <v>Seuraaviin taulukoihin ei ole tallennettu mitään:</v>
          </cell>
        </row>
        <row r="130">
          <cell r="A130" t="str">
            <v>Nämä taulukot saa jättää täyttämättä vain, jos raportoitavaa ei ole!</v>
          </cell>
        </row>
        <row r="131">
          <cell r="A131" t="str">
            <v>Onko tiedot jätetty tarkoituksellisesti raportoimatta tästä syystä?</v>
          </cell>
        </row>
        <row r="132">
          <cell r="A132" t="str">
            <v>SWIFT-koodi ei täsmää maakoodiin</v>
          </cell>
        </row>
        <row r="133">
          <cell r="A133" t="str">
            <v>Vastapuolitunnuksen tyyppi</v>
          </cell>
        </row>
        <row r="134">
          <cell r="A134" t="str">
            <v>Vastapuolen kotivaltio</v>
          </cell>
        </row>
        <row r="135">
          <cell r="A135" t="str">
            <v>Asiakastunnuksen tyyppi ei kelpaa!</v>
          </cell>
        </row>
        <row r="136">
          <cell r="A136" t="str">
            <v>Asiakastunnus ei kelpaa!</v>
          </cell>
        </row>
        <row r="137">
          <cell r="A137" t="str">
            <v>Nimi ei kelpaa tai maakoodi puuttuu!</v>
          </cell>
        </row>
        <row r="138">
          <cell r="A138" t="str">
            <v>Virheellinen henkilötunnuksen pituus, po. 11!</v>
          </cell>
        </row>
        <row r="139">
          <cell r="A139" t="str">
            <v>Virheellinen vuosisataerotinmerkki, po. +/-/A!</v>
          </cell>
        </row>
        <row r="140">
          <cell r="A140" t="str">
            <v>Virheellinen syntymäaika!</v>
          </cell>
        </row>
        <row r="141">
          <cell r="A141" t="str">
            <v>Muotovirhe henkilötunnuksessa!</v>
          </cell>
        </row>
        <row r="142">
          <cell r="A142" t="str">
            <v>Virheellinen henkilötunnus!</v>
          </cell>
        </row>
        <row r="143">
          <cell r="A143" t="str">
            <v>Ohjelmavirhe henkilötunnuksen tarkistuksessa!</v>
          </cell>
        </row>
        <row r="144">
          <cell r="A144" t="str">
            <v>Tarkista tunnukset!</v>
          </cell>
        </row>
        <row r="145">
          <cell r="A145" t="str">
            <v>Tarkista nimet!</v>
          </cell>
        </row>
        <row r="146">
          <cell r="A146" t="str">
            <v>Tarkistus ei täsmää:</v>
          </cell>
        </row>
        <row r="147">
          <cell r="A147" t="str">
            <v>9  SWIFT -tunnus</v>
          </cell>
        </row>
        <row r="148">
          <cell r="A148" t="str">
            <v>Sallitut arvot:</v>
          </cell>
        </row>
        <row r="149">
          <cell r="A149" t="str">
            <v>Vastapuolitunnuksen tyyppi ei kelpaa!</v>
          </cell>
        </row>
        <row r="150">
          <cell r="A150" t="str">
            <v>Vastapuolitunnus ei kelpaa! Pituus: &gt;=8 ja &lt;=11.</v>
          </cell>
        </row>
        <row r="151">
          <cell r="A151" t="str">
            <v>Vastapuolitunnus ei kelpaa! Pituus: &gt;=4 ja &lt;=11.</v>
          </cell>
        </row>
        <row r="152">
          <cell r="A152" t="str">
            <v>Tiedon ajankohdan tarkistus</v>
          </cell>
        </row>
        <row r="153">
          <cell r="A153" t="str">
            <v>Raportointipäivämäärän tarkistus</v>
          </cell>
        </row>
        <row r="154">
          <cell r="A154" t="str">
            <v>Y-tunnus annetaan ilman tarkistusmerkkiä erottavaa väliviivaa.</v>
          </cell>
        </row>
        <row r="155">
          <cell r="A155" t="str">
            <v>Virheellinen Y-tunnus!</v>
          </cell>
        </row>
        <row r="156">
          <cell r="A156" t="str">
            <v xml:space="preserve">Tarkistus käynnissä </v>
          </cell>
        </row>
        <row r="157">
          <cell r="A157" t="str">
            <v>Ei löytynyt yhtään talletettavaa raporttia kyseiseltä ajankohdalta!</v>
          </cell>
        </row>
        <row r="158">
          <cell r="A158" t="str">
            <v>Raportin tallennusta ei voida tehdä!</v>
          </cell>
        </row>
        <row r="159">
          <cell r="A159" t="str">
            <v>Tarkistus</v>
          </cell>
        </row>
        <row r="160">
          <cell r="A160" t="str">
            <v>Määräys:</v>
          </cell>
        </row>
        <row r="161">
          <cell r="A161" t="str">
            <v>Virhearvo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9">
    <pageSetUpPr fitToPage="1"/>
  </sheetPr>
  <dimension ref="A1:M31"/>
  <sheetViews>
    <sheetView showGridLines="0" zoomScaleNormal="100" zoomScaleSheetLayoutView="55" workbookViewId="0">
      <selection activeCell="G17" sqref="G17"/>
    </sheetView>
  </sheetViews>
  <sheetFormatPr defaultRowHeight="12" x14ac:dyDescent="0.2"/>
  <cols>
    <col min="1" max="1" width="3" style="1" customWidth="1"/>
    <col min="2" max="2" width="3.140625" style="1" customWidth="1"/>
    <col min="3" max="5" width="3" style="1" customWidth="1"/>
    <col min="6" max="6" width="9" style="1" customWidth="1"/>
    <col min="7" max="7" width="41.7109375" style="2" customWidth="1"/>
    <col min="8" max="8" width="18.7109375" style="1" customWidth="1"/>
    <col min="9" max="9" width="60.140625" style="1" customWidth="1"/>
    <col min="10" max="10" width="15" style="3" customWidth="1"/>
    <col min="11" max="11" width="15" style="4" customWidth="1"/>
    <col min="12" max="12" width="12.7109375" style="3" customWidth="1"/>
    <col min="13" max="13" width="14.7109375" style="3" customWidth="1"/>
    <col min="14" max="16384" width="9.140625" style="3"/>
  </cols>
  <sheetData>
    <row r="1" spans="1:11" customFormat="1" ht="50.1" customHeight="1" x14ac:dyDescent="0.25">
      <c r="A1" s="90" t="s">
        <v>103</v>
      </c>
      <c r="B1" s="91"/>
      <c r="C1" s="91"/>
      <c r="D1" s="91"/>
      <c r="E1" s="91"/>
      <c r="F1" s="92"/>
      <c r="G1" s="92"/>
      <c r="H1" s="92"/>
      <c r="I1" s="92"/>
      <c r="J1" s="93"/>
    </row>
    <row r="2" spans="1:11" customFormat="1" ht="15" customHeight="1" x14ac:dyDescent="0.25"/>
    <row r="3" spans="1:11" ht="15" customHeight="1" x14ac:dyDescent="0.2"/>
    <row r="4" spans="1:11" ht="15" customHeight="1" x14ac:dyDescent="0.2">
      <c r="A4" s="5" t="s">
        <v>0</v>
      </c>
      <c r="D4" s="6"/>
      <c r="H4" s="7" t="s">
        <v>1</v>
      </c>
      <c r="I4" s="8" t="s">
        <v>2</v>
      </c>
    </row>
    <row r="5" spans="1:11" ht="15" customHeight="1" x14ac:dyDescent="0.2">
      <c r="A5" s="9" t="s">
        <v>39</v>
      </c>
      <c r="D5" s="10"/>
      <c r="E5" s="11"/>
      <c r="F5" s="11"/>
      <c r="H5" s="7" t="s">
        <v>3</v>
      </c>
      <c r="I5" s="12"/>
    </row>
    <row r="6" spans="1:11" ht="15" customHeight="1" x14ac:dyDescent="0.2">
      <c r="A6" s="13"/>
      <c r="H6" s="7" t="s">
        <v>4</v>
      </c>
      <c r="I6" s="8" t="s">
        <v>5</v>
      </c>
    </row>
    <row r="7" spans="1:11" ht="15" customHeight="1" x14ac:dyDescent="0.2">
      <c r="A7" s="3"/>
      <c r="H7" s="2"/>
      <c r="I7" s="2"/>
    </row>
    <row r="8" spans="1:11" ht="15" customHeight="1" x14ac:dyDescent="0.2">
      <c r="A8" s="14" t="s">
        <v>6</v>
      </c>
      <c r="B8" s="15"/>
      <c r="C8" s="15"/>
      <c r="D8" s="15"/>
      <c r="E8" s="15"/>
      <c r="F8" s="15"/>
      <c r="G8" s="15"/>
      <c r="H8" s="16"/>
      <c r="I8" s="16"/>
      <c r="J8" s="15"/>
      <c r="K8" s="15"/>
    </row>
    <row r="9" spans="1:11" ht="15" customHeight="1" x14ac:dyDescent="0.2">
      <c r="A9" s="17"/>
      <c r="B9" s="15"/>
      <c r="C9" s="15"/>
      <c r="D9" s="15"/>
      <c r="E9" s="15"/>
      <c r="F9" s="15"/>
      <c r="G9" s="15"/>
      <c r="I9" s="85" t="s">
        <v>7</v>
      </c>
      <c r="J9" s="18"/>
      <c r="K9" s="15"/>
    </row>
    <row r="10" spans="1:11" ht="30" customHeight="1" x14ac:dyDescent="0.2">
      <c r="A10" s="19" t="s">
        <v>8</v>
      </c>
      <c r="B10" s="15"/>
      <c r="C10" s="15"/>
      <c r="D10" s="15"/>
      <c r="E10" s="15"/>
      <c r="F10" s="15"/>
      <c r="G10" s="20" t="s">
        <v>9</v>
      </c>
      <c r="I10" s="86"/>
      <c r="J10" s="18"/>
      <c r="K10" s="15"/>
    </row>
    <row r="11" spans="1:11" ht="30" customHeight="1" x14ac:dyDescent="0.2">
      <c r="A11" s="88" t="s">
        <v>10</v>
      </c>
      <c r="B11" s="89"/>
      <c r="C11" s="89"/>
      <c r="D11" s="89"/>
      <c r="E11" s="89"/>
      <c r="F11" s="89"/>
      <c r="G11" s="21" t="s">
        <v>11</v>
      </c>
      <c r="I11" s="86"/>
      <c r="J11" s="18"/>
      <c r="K11" s="15"/>
    </row>
    <row r="12" spans="1:11" ht="15" customHeight="1" x14ac:dyDescent="0.2">
      <c r="A12" s="22" t="s">
        <v>12</v>
      </c>
      <c r="B12" s="15"/>
      <c r="C12" s="15"/>
      <c r="D12" s="15"/>
      <c r="E12" s="15"/>
      <c r="F12" s="15"/>
      <c r="G12" s="21" t="s">
        <v>13</v>
      </c>
      <c r="I12" s="87"/>
      <c r="J12" s="18"/>
      <c r="K12" s="15"/>
    </row>
    <row r="13" spans="1:11" ht="15" customHeight="1" x14ac:dyDescent="0.2">
      <c r="A13" s="22" t="s">
        <v>14</v>
      </c>
      <c r="B13" s="17"/>
      <c r="C13" s="17"/>
      <c r="D13" s="17"/>
      <c r="E13" s="17"/>
      <c r="F13" s="17"/>
      <c r="G13" s="23" t="s">
        <v>15</v>
      </c>
      <c r="H13" s="15"/>
      <c r="I13" s="15"/>
      <c r="J13" s="15"/>
      <c r="K13" s="15"/>
    </row>
    <row r="14" spans="1:11" ht="15" customHeight="1" x14ac:dyDescent="0.2">
      <c r="A14" s="22" t="s">
        <v>16</v>
      </c>
      <c r="B14" s="15"/>
      <c r="C14" s="15"/>
      <c r="D14" s="15"/>
      <c r="E14" s="15"/>
      <c r="F14" s="15"/>
      <c r="G14" s="21" t="s">
        <v>17</v>
      </c>
      <c r="H14" s="21"/>
      <c r="I14" s="21"/>
      <c r="J14" s="21"/>
      <c r="K14" s="21"/>
    </row>
    <row r="15" spans="1:11" ht="15" customHeight="1" x14ac:dyDescent="0.2">
      <c r="A15" s="1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 customHeight="1" x14ac:dyDescent="0.2">
      <c r="A16" s="19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3" ht="15" customHeight="1" x14ac:dyDescent="0.2">
      <c r="A17" s="19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3" ht="15" customHeight="1" x14ac:dyDescent="0.2">
      <c r="A18" s="24" t="s">
        <v>115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3" ht="15" customHeight="1" x14ac:dyDescent="0.2">
      <c r="A19" s="15"/>
      <c r="B19" s="17"/>
      <c r="C19" s="17"/>
      <c r="D19" s="17"/>
      <c r="E19" s="17"/>
      <c r="F19" s="17"/>
      <c r="G19" s="17"/>
      <c r="H19" s="25" t="s">
        <v>116</v>
      </c>
      <c r="I19" s="17"/>
      <c r="J19" s="17"/>
      <c r="K19" s="17"/>
    </row>
    <row r="20" spans="1:13" ht="15" customHeight="1" x14ac:dyDescent="0.2">
      <c r="A20" s="26"/>
      <c r="B20" s="27"/>
      <c r="C20" s="27"/>
      <c r="D20" s="27"/>
      <c r="E20" s="27"/>
      <c r="F20" s="15"/>
      <c r="G20" s="28"/>
      <c r="H20" s="28"/>
      <c r="I20" s="28"/>
      <c r="J20" s="28"/>
      <c r="K20" s="15"/>
    </row>
    <row r="21" spans="1:13" ht="15" customHeight="1" x14ac:dyDescent="0.2">
      <c r="A21" s="27"/>
      <c r="B21" s="27"/>
      <c r="C21" s="27"/>
      <c r="D21" s="27"/>
      <c r="E21" s="27"/>
      <c r="F21" s="17"/>
      <c r="G21" s="28"/>
      <c r="H21" s="29" t="s">
        <v>18</v>
      </c>
      <c r="I21" s="29" t="s">
        <v>114</v>
      </c>
    </row>
    <row r="22" spans="1:13" ht="15" customHeight="1" x14ac:dyDescent="0.2">
      <c r="A22" s="30" t="s">
        <v>19</v>
      </c>
      <c r="B22" s="30"/>
      <c r="C22" s="30"/>
      <c r="D22" s="30"/>
      <c r="E22" s="30" t="s">
        <v>20</v>
      </c>
      <c r="F22" s="17"/>
      <c r="G22" s="28"/>
      <c r="H22" s="31">
        <v>10</v>
      </c>
      <c r="I22" s="32">
        <v>20</v>
      </c>
      <c r="M22" s="33"/>
    </row>
    <row r="23" spans="1:13" s="40" customFormat="1" ht="45" customHeight="1" x14ac:dyDescent="0.2">
      <c r="A23" s="34" t="s">
        <v>21</v>
      </c>
      <c r="B23" s="35"/>
      <c r="C23" s="35"/>
      <c r="D23" s="27"/>
      <c r="E23" s="36">
        <v>4</v>
      </c>
      <c r="F23" s="17"/>
      <c r="G23" s="37" t="s">
        <v>105</v>
      </c>
      <c r="H23" s="38" t="str">
        <f>IF(I23="","",1)</f>
        <v/>
      </c>
      <c r="I23" s="39"/>
      <c r="L23" s="3"/>
      <c r="M23" s="33"/>
    </row>
    <row r="24" spans="1:13" ht="45" customHeight="1" x14ac:dyDescent="0.2">
      <c r="A24" s="34" t="s">
        <v>23</v>
      </c>
      <c r="B24" s="35"/>
      <c r="C24" s="35"/>
      <c r="D24" s="27"/>
      <c r="E24" s="36">
        <v>6</v>
      </c>
      <c r="F24" s="15"/>
      <c r="G24" s="37" t="s">
        <v>106</v>
      </c>
      <c r="H24" s="38" t="str">
        <f>IF(I24="","",2)</f>
        <v/>
      </c>
      <c r="I24" s="39"/>
      <c r="K24" s="3"/>
      <c r="M24" s="33"/>
    </row>
    <row r="25" spans="1:13" ht="45" customHeight="1" x14ac:dyDescent="0.2">
      <c r="A25" s="34" t="s">
        <v>25</v>
      </c>
      <c r="B25" s="35"/>
      <c r="C25" s="35"/>
      <c r="D25" s="27"/>
      <c r="E25" s="36">
        <v>8</v>
      </c>
      <c r="F25" s="17"/>
      <c r="G25" s="37" t="s">
        <v>107</v>
      </c>
      <c r="H25" s="38" t="str">
        <f>IF(I25="","",3)</f>
        <v/>
      </c>
      <c r="I25" s="39"/>
      <c r="K25" s="3"/>
    </row>
    <row r="26" spans="1:13" ht="45" customHeight="1" x14ac:dyDescent="0.2">
      <c r="A26" s="34" t="s">
        <v>27</v>
      </c>
      <c r="B26" s="35"/>
      <c r="C26" s="35"/>
      <c r="D26" s="27"/>
      <c r="E26" s="36">
        <v>0</v>
      </c>
      <c r="F26" s="17"/>
      <c r="G26" s="37" t="s">
        <v>108</v>
      </c>
      <c r="H26" s="38" t="str">
        <f>IF(I26="","",4)</f>
        <v/>
      </c>
      <c r="I26" s="39"/>
      <c r="K26" s="3"/>
      <c r="M26" s="33"/>
    </row>
    <row r="27" spans="1:13" ht="45" customHeight="1" x14ac:dyDescent="0.2">
      <c r="A27" s="34" t="s">
        <v>29</v>
      </c>
      <c r="B27" s="41"/>
      <c r="C27" s="42"/>
      <c r="D27" s="15"/>
      <c r="E27" s="42">
        <v>3</v>
      </c>
      <c r="F27" s="17"/>
      <c r="G27" s="37" t="s">
        <v>109</v>
      </c>
      <c r="H27" s="38" t="str">
        <f>IF(I27="","",5)</f>
        <v/>
      </c>
      <c r="I27" s="39"/>
      <c r="K27" s="3"/>
    </row>
    <row r="28" spans="1:13" ht="45" customHeight="1" x14ac:dyDescent="0.2">
      <c r="A28" s="34" t="s">
        <v>31</v>
      </c>
      <c r="B28" s="41"/>
      <c r="C28" s="42"/>
      <c r="D28" s="15"/>
      <c r="E28" s="42">
        <v>5</v>
      </c>
      <c r="F28" s="17"/>
      <c r="G28" s="37" t="s">
        <v>110</v>
      </c>
      <c r="H28" s="38" t="str">
        <f>IF(I28="","",6)</f>
        <v/>
      </c>
      <c r="I28" s="39"/>
      <c r="K28" s="3"/>
      <c r="M28" s="33"/>
    </row>
    <row r="29" spans="1:13" ht="45" customHeight="1" x14ac:dyDescent="0.2">
      <c r="A29" s="34" t="s">
        <v>33</v>
      </c>
      <c r="B29" s="41"/>
      <c r="C29" s="42"/>
      <c r="D29" s="15"/>
      <c r="E29" s="42">
        <v>7</v>
      </c>
      <c r="F29" s="15"/>
      <c r="G29" s="37" t="s">
        <v>111</v>
      </c>
      <c r="H29" s="38" t="str">
        <f>IF(I29="","",7)</f>
        <v/>
      </c>
      <c r="I29" s="39"/>
      <c r="K29" s="3"/>
    </row>
    <row r="30" spans="1:13" ht="45" customHeight="1" x14ac:dyDescent="0.2">
      <c r="A30" s="34" t="s">
        <v>35</v>
      </c>
      <c r="B30" s="35"/>
      <c r="C30" s="36"/>
      <c r="D30" s="17"/>
      <c r="E30" s="36">
        <v>9</v>
      </c>
      <c r="F30" s="17"/>
      <c r="G30" s="37" t="s">
        <v>112</v>
      </c>
      <c r="H30" s="38" t="str">
        <f>IF(I30="","",8)</f>
        <v/>
      </c>
      <c r="I30" s="39"/>
      <c r="K30" s="3"/>
      <c r="M30" s="33"/>
    </row>
    <row r="31" spans="1:13" ht="45" customHeight="1" x14ac:dyDescent="0.2">
      <c r="A31" s="34" t="s">
        <v>37</v>
      </c>
      <c r="B31" s="35"/>
      <c r="C31" s="36"/>
      <c r="D31" s="17"/>
      <c r="E31" s="36">
        <v>1</v>
      </c>
      <c r="F31" s="17"/>
      <c r="G31" s="37" t="s">
        <v>113</v>
      </c>
      <c r="H31" s="38" t="str">
        <f>IF(I31="","",9)</f>
        <v/>
      </c>
      <c r="I31" s="39"/>
      <c r="K31" s="3"/>
    </row>
  </sheetData>
  <sheetProtection password="F0A6"/>
  <mergeCells count="3">
    <mergeCell ref="I9:I12"/>
    <mergeCell ref="A11:F11"/>
    <mergeCell ref="A1:J1"/>
  </mergeCells>
  <pageMargins left="0.31496062992125984" right="0.11811023622047245" top="0.39370078740157483" bottom="0.11811023622047245" header="0.31496062992125984" footer="0.19685039370078741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8">
    <pageSetUpPr fitToPage="1"/>
  </sheetPr>
  <dimension ref="A1:S88"/>
  <sheetViews>
    <sheetView showGridLines="0" zoomScaleNormal="100" zoomScaleSheetLayoutView="55" workbookViewId="0">
      <selection activeCell="G24" sqref="G24"/>
    </sheetView>
  </sheetViews>
  <sheetFormatPr defaultRowHeight="12" x14ac:dyDescent="0.2"/>
  <cols>
    <col min="1" max="1" width="3" style="1" customWidth="1"/>
    <col min="2" max="2" width="3.140625" style="1" customWidth="1"/>
    <col min="3" max="5" width="3" style="1" customWidth="1"/>
    <col min="6" max="6" width="4.5703125" style="1" customWidth="1"/>
    <col min="7" max="7" width="98.140625" style="2" customWidth="1"/>
    <col min="8" max="8" width="18.7109375" style="1" customWidth="1"/>
    <col min="9" max="9" width="17.140625" style="3" customWidth="1"/>
    <col min="10" max="10" width="15" style="4" customWidth="1"/>
    <col min="11" max="17" width="15" style="3" customWidth="1"/>
    <col min="18" max="18" width="12.7109375" style="3" customWidth="1"/>
    <col min="19" max="19" width="14.7109375" style="3" customWidth="1"/>
    <col min="20" max="16384" width="9.140625" style="3"/>
  </cols>
  <sheetData>
    <row r="1" spans="1:17" customFormat="1" ht="50.1" customHeight="1" x14ac:dyDescent="0.25">
      <c r="A1" s="90" t="s">
        <v>103</v>
      </c>
      <c r="B1" s="91"/>
      <c r="C1" s="91"/>
      <c r="D1" s="91"/>
      <c r="E1" s="91"/>
      <c r="F1" s="92"/>
      <c r="G1" s="92"/>
      <c r="H1" s="92"/>
      <c r="I1" s="92"/>
      <c r="J1" s="93"/>
    </row>
    <row r="2" spans="1:17" customFormat="1" ht="15" customHeight="1" x14ac:dyDescent="0.25"/>
    <row r="3" spans="1:17" ht="15" customHeight="1" x14ac:dyDescent="0.2"/>
    <row r="4" spans="1:17" ht="15" customHeight="1" x14ac:dyDescent="0.2">
      <c r="A4" s="5" t="s">
        <v>0</v>
      </c>
      <c r="D4" s="6"/>
      <c r="H4" s="7" t="s">
        <v>1</v>
      </c>
      <c r="I4" s="149" t="s">
        <v>144</v>
      </c>
    </row>
    <row r="5" spans="1:17" ht="15" customHeight="1" x14ac:dyDescent="0.2">
      <c r="A5" s="9" t="s">
        <v>39</v>
      </c>
      <c r="D5" s="10"/>
      <c r="E5" s="11"/>
      <c r="F5" s="11"/>
      <c r="H5" s="7" t="s">
        <v>3</v>
      </c>
      <c r="I5" s="12" t="s">
        <v>160</v>
      </c>
    </row>
    <row r="6" spans="1:17" ht="15" customHeight="1" x14ac:dyDescent="0.2">
      <c r="A6" s="13"/>
      <c r="H6" s="7" t="s">
        <v>4</v>
      </c>
      <c r="I6" s="149" t="s">
        <v>143</v>
      </c>
    </row>
    <row r="7" spans="1:17" ht="15" customHeight="1" x14ac:dyDescent="0.2">
      <c r="A7" s="3"/>
      <c r="H7" s="2"/>
    </row>
    <row r="8" spans="1:17" ht="15" customHeight="1" x14ac:dyDescent="0.2">
      <c r="A8" s="14" t="s">
        <v>6</v>
      </c>
      <c r="B8" s="15"/>
      <c r="C8" s="15"/>
      <c r="D8" s="15"/>
      <c r="E8" s="15"/>
      <c r="F8" s="15"/>
      <c r="G8" s="15"/>
      <c r="H8" s="16"/>
      <c r="I8" s="15"/>
      <c r="J8" s="15"/>
      <c r="K8" s="16"/>
      <c r="L8" s="15"/>
      <c r="M8" s="17"/>
      <c r="N8" s="17"/>
      <c r="O8" s="17"/>
      <c r="P8" s="17"/>
      <c r="Q8" s="17"/>
    </row>
    <row r="9" spans="1:17" ht="15" customHeight="1" x14ac:dyDescent="0.25">
      <c r="A9" s="17"/>
      <c r="B9" s="15"/>
      <c r="C9" s="15"/>
      <c r="D9" s="15"/>
      <c r="E9" s="15"/>
      <c r="F9" s="15"/>
      <c r="G9" s="15"/>
      <c r="H9" s="94" t="s">
        <v>40</v>
      </c>
      <c r="I9" s="95"/>
      <c r="J9" s="15"/>
      <c r="K9" s="16"/>
      <c r="L9" s="43"/>
      <c r="M9" s="17"/>
      <c r="N9" s="17"/>
      <c r="O9" s="17"/>
      <c r="P9" s="17"/>
      <c r="Q9" s="17"/>
    </row>
    <row r="10" spans="1:17" ht="30" customHeight="1" x14ac:dyDescent="0.2">
      <c r="A10" s="100" t="s">
        <v>8</v>
      </c>
      <c r="B10" s="100"/>
      <c r="C10" s="100"/>
      <c r="D10" s="100"/>
      <c r="E10" s="100"/>
      <c r="F10" s="100"/>
      <c r="G10" s="20" t="s">
        <v>9</v>
      </c>
      <c r="H10" s="96"/>
      <c r="I10" s="97"/>
      <c r="J10" s="15"/>
      <c r="K10" s="16"/>
      <c r="L10" s="44"/>
      <c r="M10" s="17"/>
      <c r="N10" s="17"/>
      <c r="O10" s="17"/>
      <c r="P10" s="17"/>
      <c r="Q10" s="17"/>
    </row>
    <row r="11" spans="1:17" ht="30" customHeight="1" x14ac:dyDescent="0.2">
      <c r="A11" s="101" t="s">
        <v>10</v>
      </c>
      <c r="B11" s="102"/>
      <c r="C11" s="102"/>
      <c r="D11" s="102"/>
      <c r="E11" s="102"/>
      <c r="F11" s="102"/>
      <c r="G11" s="21" t="s">
        <v>11</v>
      </c>
      <c r="H11" s="96"/>
      <c r="I11" s="97"/>
      <c r="J11" s="15"/>
      <c r="K11" s="16"/>
      <c r="L11" s="44"/>
      <c r="M11" s="17"/>
      <c r="N11" s="17"/>
      <c r="O11" s="17"/>
      <c r="P11" s="17"/>
      <c r="Q11" s="17"/>
    </row>
    <row r="12" spans="1:17" ht="15" customHeight="1" x14ac:dyDescent="0.2">
      <c r="A12" s="22" t="s">
        <v>12</v>
      </c>
      <c r="B12" s="15"/>
      <c r="C12" s="15"/>
      <c r="D12" s="15"/>
      <c r="E12" s="15"/>
      <c r="F12" s="15"/>
      <c r="G12" s="21" t="s">
        <v>13</v>
      </c>
      <c r="H12" s="98"/>
      <c r="I12" s="99"/>
      <c r="J12" s="15"/>
      <c r="K12" s="16"/>
      <c r="L12" s="44"/>
      <c r="M12" s="17"/>
      <c r="N12" s="17"/>
      <c r="O12" s="17"/>
      <c r="P12" s="17"/>
      <c r="Q12" s="17"/>
    </row>
    <row r="13" spans="1:17" ht="15" customHeight="1" x14ac:dyDescent="0.2">
      <c r="A13" s="22" t="s">
        <v>14</v>
      </c>
      <c r="B13" s="17"/>
      <c r="C13" s="17"/>
      <c r="D13" s="17"/>
      <c r="E13" s="17"/>
      <c r="F13" s="17"/>
      <c r="G13" s="15" t="s">
        <v>41</v>
      </c>
      <c r="H13" s="15"/>
      <c r="I13" s="15"/>
      <c r="J13" s="15"/>
      <c r="K13" s="45"/>
      <c r="L13" s="45"/>
      <c r="M13" s="17"/>
      <c r="N13" s="17"/>
      <c r="O13" s="17"/>
      <c r="P13" s="17"/>
      <c r="Q13" s="17"/>
    </row>
    <row r="14" spans="1:17" ht="15" customHeight="1" x14ac:dyDescent="0.2">
      <c r="A14" s="22" t="s">
        <v>16</v>
      </c>
      <c r="B14" s="15"/>
      <c r="C14" s="15"/>
      <c r="D14" s="15"/>
      <c r="E14" s="15"/>
      <c r="F14" s="15"/>
      <c r="G14" s="46" t="s">
        <v>17</v>
      </c>
      <c r="H14" s="21"/>
      <c r="I14" s="21"/>
      <c r="J14" s="21"/>
      <c r="K14" s="16"/>
      <c r="L14" s="15"/>
      <c r="M14" s="17"/>
      <c r="N14" s="17"/>
      <c r="O14" s="17"/>
      <c r="P14" s="17"/>
      <c r="Q14" s="17"/>
    </row>
    <row r="15" spans="1:17" ht="15" customHeight="1" x14ac:dyDescent="0.2">
      <c r="A15" s="19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5"/>
      <c r="M15" s="17"/>
      <c r="N15" s="17"/>
      <c r="O15" s="17"/>
      <c r="P15" s="17"/>
      <c r="Q15" s="17"/>
    </row>
    <row r="16" spans="1:17" ht="15" customHeight="1" x14ac:dyDescent="0.2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6"/>
      <c r="L16" s="28"/>
      <c r="M16" s="28"/>
      <c r="N16" s="40"/>
      <c r="O16" s="17"/>
      <c r="P16" s="17"/>
      <c r="Q16" s="17"/>
    </row>
    <row r="17" spans="1:19" ht="15" customHeight="1" x14ac:dyDescent="0.2">
      <c r="A17" s="26"/>
      <c r="B17" s="27"/>
      <c r="C17" s="27"/>
      <c r="D17" s="27"/>
      <c r="E17" s="27"/>
      <c r="F17" s="15"/>
      <c r="G17" s="28"/>
      <c r="H17" s="28"/>
      <c r="I17" s="28"/>
      <c r="J17" s="15"/>
      <c r="K17" s="27"/>
      <c r="L17" s="28"/>
      <c r="M17" s="28"/>
      <c r="N17" s="17"/>
      <c r="O17" s="17"/>
      <c r="P17" s="17"/>
      <c r="Q17" s="17"/>
    </row>
    <row r="18" spans="1:19" ht="15" customHeight="1" x14ac:dyDescent="0.2">
      <c r="A18" s="27"/>
      <c r="B18" s="27"/>
      <c r="C18" s="27"/>
      <c r="D18" s="27"/>
      <c r="E18" s="27"/>
      <c r="F18" s="17"/>
      <c r="G18" s="28"/>
      <c r="H18" s="29" t="s">
        <v>104</v>
      </c>
      <c r="I18" s="29" t="s">
        <v>105</v>
      </c>
      <c r="J18" s="29" t="s">
        <v>106</v>
      </c>
      <c r="K18" s="29" t="s">
        <v>107</v>
      </c>
      <c r="L18" s="29" t="s">
        <v>108</v>
      </c>
      <c r="M18" s="29" t="s">
        <v>109</v>
      </c>
      <c r="N18" s="29" t="s">
        <v>110</v>
      </c>
      <c r="O18" s="29" t="s">
        <v>111</v>
      </c>
      <c r="P18" s="29" t="s">
        <v>112</v>
      </c>
      <c r="Q18" s="29" t="s">
        <v>113</v>
      </c>
    </row>
    <row r="19" spans="1:19" ht="15" customHeight="1" x14ac:dyDescent="0.2">
      <c r="A19" s="3"/>
      <c r="B19" s="3"/>
      <c r="C19" s="3"/>
      <c r="D19" s="3"/>
      <c r="E19" s="3"/>
      <c r="F19" s="17"/>
      <c r="G19" s="28"/>
      <c r="H19" s="47" t="s">
        <v>43</v>
      </c>
      <c r="I19" s="31">
        <v>10</v>
      </c>
      <c r="J19" s="31">
        <v>20</v>
      </c>
      <c r="K19" s="31">
        <v>30</v>
      </c>
      <c r="L19" s="31">
        <v>40</v>
      </c>
      <c r="M19" s="31">
        <v>50</v>
      </c>
      <c r="N19" s="31">
        <v>60</v>
      </c>
      <c r="O19" s="31">
        <v>70</v>
      </c>
      <c r="P19" s="31">
        <v>80</v>
      </c>
      <c r="Q19" s="31">
        <v>90</v>
      </c>
      <c r="S19" s="33"/>
    </row>
    <row r="20" spans="1:19" ht="30" customHeight="1" x14ac:dyDescent="0.2">
      <c r="A20" s="30" t="s">
        <v>19</v>
      </c>
      <c r="B20" s="30"/>
      <c r="C20" s="30"/>
      <c r="D20" s="30"/>
      <c r="E20" s="30" t="s">
        <v>20</v>
      </c>
      <c r="F20" s="17"/>
      <c r="G20" s="48" t="s">
        <v>114</v>
      </c>
      <c r="H20" s="49"/>
      <c r="I20" s="50" t="s">
        <v>39</v>
      </c>
      <c r="J20" s="50" t="s">
        <v>39</v>
      </c>
      <c r="K20" s="50" t="s">
        <v>39</v>
      </c>
      <c r="L20" s="50" t="s">
        <v>39</v>
      </c>
      <c r="M20" s="50" t="s">
        <v>39</v>
      </c>
      <c r="N20" s="50" t="s">
        <v>39</v>
      </c>
      <c r="O20" s="50" t="s">
        <v>39</v>
      </c>
      <c r="P20" s="50" t="s">
        <v>39</v>
      </c>
      <c r="Q20" s="50" t="s">
        <v>39</v>
      </c>
      <c r="S20" s="33"/>
    </row>
    <row r="21" spans="1:19" ht="15" customHeight="1" x14ac:dyDescent="0.2">
      <c r="A21" s="34" t="s">
        <v>43</v>
      </c>
      <c r="B21" s="34"/>
      <c r="C21" s="34"/>
      <c r="D21" s="51"/>
      <c r="E21" s="36">
        <v>8</v>
      </c>
      <c r="F21" s="17"/>
      <c r="G21" s="52" t="s">
        <v>44</v>
      </c>
      <c r="H21" s="53">
        <f>SUM(I21:Q21)</f>
        <v>0</v>
      </c>
      <c r="I21" s="54"/>
      <c r="J21" s="54"/>
      <c r="K21" s="54"/>
      <c r="L21" s="54"/>
      <c r="M21" s="54"/>
      <c r="N21" s="54"/>
      <c r="O21" s="54"/>
      <c r="P21" s="54"/>
      <c r="Q21" s="54"/>
    </row>
    <row r="22" spans="1:19" ht="15" customHeight="1" x14ac:dyDescent="0.2">
      <c r="A22" s="34" t="s">
        <v>21</v>
      </c>
      <c r="B22" s="34"/>
      <c r="C22" s="34"/>
      <c r="D22" s="51"/>
      <c r="E22" s="36">
        <v>5</v>
      </c>
      <c r="F22" s="17"/>
      <c r="G22" s="52" t="s">
        <v>45</v>
      </c>
      <c r="H22" s="53">
        <f>H30+H37+H47</f>
        <v>0</v>
      </c>
      <c r="I22" s="53">
        <f>I35+I45+I47</f>
        <v>0</v>
      </c>
      <c r="J22" s="53">
        <f t="shared" ref="J22:Q22" si="0">J35+J45+J47</f>
        <v>0</v>
      </c>
      <c r="K22" s="53">
        <f t="shared" si="0"/>
        <v>0</v>
      </c>
      <c r="L22" s="53">
        <f t="shared" si="0"/>
        <v>0</v>
      </c>
      <c r="M22" s="53">
        <f t="shared" si="0"/>
        <v>0</v>
      </c>
      <c r="N22" s="53">
        <f t="shared" si="0"/>
        <v>0</v>
      </c>
      <c r="O22" s="53">
        <f t="shared" si="0"/>
        <v>0</v>
      </c>
      <c r="P22" s="53">
        <f t="shared" si="0"/>
        <v>0</v>
      </c>
      <c r="Q22" s="53">
        <f t="shared" si="0"/>
        <v>0</v>
      </c>
      <c r="S22" s="33"/>
    </row>
    <row r="23" spans="1:19" ht="15" customHeight="1" x14ac:dyDescent="0.2">
      <c r="A23" s="34" t="s">
        <v>46</v>
      </c>
      <c r="B23" s="55"/>
      <c r="C23" s="56"/>
      <c r="D23" s="16"/>
      <c r="E23" s="42">
        <v>0</v>
      </c>
      <c r="F23" s="17"/>
      <c r="G23" s="52" t="s">
        <v>47</v>
      </c>
      <c r="H23" s="53">
        <f>H22-H21</f>
        <v>0</v>
      </c>
      <c r="I23" s="53">
        <f>I22-I21</f>
        <v>0</v>
      </c>
      <c r="J23" s="53">
        <f>J22-J21</f>
        <v>0</v>
      </c>
      <c r="K23" s="53">
        <f t="shared" ref="K23:Q23" si="1">K22-K21</f>
        <v>0</v>
      </c>
      <c r="L23" s="53">
        <f t="shared" si="1"/>
        <v>0</v>
      </c>
      <c r="M23" s="53">
        <f t="shared" si="1"/>
        <v>0</v>
      </c>
      <c r="N23" s="53">
        <f t="shared" si="1"/>
        <v>0</v>
      </c>
      <c r="O23" s="53">
        <f t="shared" si="1"/>
        <v>0</v>
      </c>
      <c r="P23" s="53">
        <f t="shared" si="1"/>
        <v>0</v>
      </c>
      <c r="Q23" s="53">
        <f t="shared" si="1"/>
        <v>0</v>
      </c>
    </row>
    <row r="24" spans="1:19" ht="15" customHeight="1" x14ac:dyDescent="0.2">
      <c r="A24" s="34" t="s">
        <v>23</v>
      </c>
      <c r="B24" s="55"/>
      <c r="C24" s="56"/>
      <c r="D24" s="16"/>
      <c r="E24" s="42">
        <v>7</v>
      </c>
      <c r="F24" s="17"/>
      <c r="G24" s="52" t="s">
        <v>48</v>
      </c>
      <c r="H24" s="57">
        <f t="shared" ref="H24:Q24" si="2">IF(H21=0,0,+(H22-H21)/H21*100)</f>
        <v>0</v>
      </c>
      <c r="I24" s="57">
        <f t="shared" si="2"/>
        <v>0</v>
      </c>
      <c r="J24" s="57">
        <f t="shared" si="2"/>
        <v>0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7">
        <f t="shared" si="2"/>
        <v>0</v>
      </c>
      <c r="O24" s="57">
        <f t="shared" si="2"/>
        <v>0</v>
      </c>
      <c r="P24" s="57">
        <f t="shared" si="2"/>
        <v>0</v>
      </c>
      <c r="Q24" s="57">
        <f t="shared" si="2"/>
        <v>0</v>
      </c>
      <c r="S24" s="33"/>
    </row>
    <row r="25" spans="1:19" ht="15" customHeight="1" x14ac:dyDescent="0.25">
      <c r="A25" s="58"/>
      <c r="B25" s="58"/>
      <c r="C25" s="58"/>
      <c r="D25" s="16"/>
      <c r="E25" s="16"/>
      <c r="F25" s="15"/>
      <c r="G25" s="21"/>
      <c r="H25" s="15"/>
      <c r="I25" s="84"/>
      <c r="J25" s="15"/>
      <c r="K25" s="16"/>
      <c r="L25" s="84"/>
      <c r="M25" s="84"/>
      <c r="N25" s="17"/>
      <c r="O25" s="17"/>
      <c r="P25" s="17"/>
      <c r="Q25" s="17"/>
    </row>
    <row r="26" spans="1:19" ht="15" customHeight="1" x14ac:dyDescent="0.2">
      <c r="A26" s="34" t="s">
        <v>49</v>
      </c>
      <c r="B26" s="34"/>
      <c r="C26" s="59"/>
      <c r="D26" s="16"/>
      <c r="E26" s="36">
        <v>2</v>
      </c>
      <c r="F26" s="17"/>
      <c r="G26" s="52" t="s">
        <v>50</v>
      </c>
      <c r="H26" s="53">
        <f>SUM(I26:Q26)</f>
        <v>0</v>
      </c>
      <c r="I26" s="54"/>
      <c r="J26" s="54"/>
      <c r="K26" s="54"/>
      <c r="L26" s="54"/>
      <c r="M26" s="54"/>
      <c r="N26" s="54"/>
      <c r="O26" s="54"/>
      <c r="P26" s="54"/>
      <c r="Q26" s="54"/>
      <c r="S26" s="33"/>
    </row>
    <row r="27" spans="1:19" ht="15" customHeight="1" x14ac:dyDescent="0.2">
      <c r="A27" s="34" t="s">
        <v>25</v>
      </c>
      <c r="B27" s="34"/>
      <c r="C27" s="59"/>
      <c r="D27" s="16"/>
      <c r="E27" s="36">
        <v>9</v>
      </c>
      <c r="F27" s="17"/>
      <c r="G27" s="52" t="s">
        <v>51</v>
      </c>
      <c r="H27" s="53">
        <f>SUM(I27:Q27)</f>
        <v>0</v>
      </c>
      <c r="I27" s="54"/>
      <c r="J27" s="54"/>
      <c r="K27" s="54"/>
      <c r="L27" s="54"/>
      <c r="M27" s="54"/>
      <c r="N27" s="54"/>
      <c r="O27" s="54"/>
      <c r="P27" s="54"/>
      <c r="Q27" s="54"/>
    </row>
    <row r="28" spans="1:19" ht="15" customHeight="1" x14ac:dyDescent="0.2">
      <c r="A28" s="34" t="s">
        <v>52</v>
      </c>
      <c r="B28" s="34"/>
      <c r="C28" s="59"/>
      <c r="D28" s="16"/>
      <c r="E28" s="36">
        <v>4</v>
      </c>
      <c r="F28" s="17"/>
      <c r="G28" s="52" t="s">
        <v>53</v>
      </c>
      <c r="H28" s="57">
        <f>IF(H27=0,0,+(H26-H27)/H27*100)</f>
        <v>0</v>
      </c>
      <c r="I28" s="57">
        <f t="shared" ref="I28:Q28" si="3">IF(I27=0,0,+(I26-I27)/I27*100)</f>
        <v>0</v>
      </c>
      <c r="J28" s="57">
        <f t="shared" si="3"/>
        <v>0</v>
      </c>
      <c r="K28" s="57">
        <f t="shared" si="3"/>
        <v>0</v>
      </c>
      <c r="L28" s="57">
        <f t="shared" si="3"/>
        <v>0</v>
      </c>
      <c r="M28" s="57">
        <f t="shared" si="3"/>
        <v>0</v>
      </c>
      <c r="N28" s="57">
        <f t="shared" si="3"/>
        <v>0</v>
      </c>
      <c r="O28" s="57">
        <f t="shared" si="3"/>
        <v>0</v>
      </c>
      <c r="P28" s="57">
        <f t="shared" si="3"/>
        <v>0</v>
      </c>
      <c r="Q28" s="57">
        <f t="shared" si="3"/>
        <v>0</v>
      </c>
    </row>
    <row r="29" spans="1:19" ht="24.75" customHeight="1" x14ac:dyDescent="0.2">
      <c r="A29" s="58"/>
      <c r="B29" s="58"/>
      <c r="C29" s="58"/>
      <c r="D29" s="16"/>
      <c r="E29" s="16"/>
      <c r="F29" s="15"/>
      <c r="G29" s="60" t="s">
        <v>54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S29" s="33"/>
    </row>
    <row r="30" spans="1:19" ht="15" customHeight="1" x14ac:dyDescent="0.2">
      <c r="A30" s="34" t="s">
        <v>27</v>
      </c>
      <c r="B30" s="34"/>
      <c r="C30" s="34"/>
      <c r="D30" s="51"/>
      <c r="E30" s="36">
        <v>1</v>
      </c>
      <c r="F30" s="17"/>
      <c r="G30" s="52" t="s">
        <v>55</v>
      </c>
      <c r="H30" s="53">
        <f>SUM(I30:Q30)</f>
        <v>0</v>
      </c>
      <c r="I30" s="54"/>
      <c r="J30" s="54"/>
      <c r="K30" s="54"/>
      <c r="L30" s="54"/>
      <c r="M30" s="54"/>
      <c r="N30" s="54"/>
      <c r="O30" s="54"/>
      <c r="P30" s="54"/>
      <c r="Q30" s="54"/>
    </row>
    <row r="31" spans="1:19" ht="15" customHeight="1" x14ac:dyDescent="0.2">
      <c r="A31" s="34" t="s">
        <v>27</v>
      </c>
      <c r="B31" s="34" t="s">
        <v>43</v>
      </c>
      <c r="C31" s="34"/>
      <c r="D31" s="51"/>
      <c r="E31" s="36">
        <v>6</v>
      </c>
      <c r="F31" s="17"/>
      <c r="G31" s="61" t="s">
        <v>56</v>
      </c>
      <c r="H31" s="62"/>
      <c r="I31" s="63"/>
      <c r="J31" s="63"/>
      <c r="K31" s="63"/>
      <c r="L31" s="63"/>
      <c r="M31" s="63"/>
      <c r="N31" s="63"/>
      <c r="O31" s="63"/>
      <c r="P31" s="63"/>
      <c r="Q31" s="63"/>
      <c r="S31" s="33"/>
    </row>
    <row r="32" spans="1:19" ht="15" customHeight="1" x14ac:dyDescent="0.2">
      <c r="A32" s="34" t="s">
        <v>27</v>
      </c>
      <c r="B32" s="34" t="s">
        <v>21</v>
      </c>
      <c r="C32" s="34"/>
      <c r="D32" s="64"/>
      <c r="E32" s="36">
        <v>3</v>
      </c>
      <c r="F32" s="17"/>
      <c r="G32" s="61" t="s">
        <v>57</v>
      </c>
      <c r="H32" s="63"/>
      <c r="I32" s="62"/>
      <c r="J32" s="62"/>
      <c r="K32" s="62"/>
      <c r="L32" s="62"/>
      <c r="M32" s="62"/>
      <c r="N32" s="62"/>
      <c r="O32" s="62"/>
      <c r="P32" s="62"/>
      <c r="Q32" s="62"/>
    </row>
    <row r="33" spans="1:19" ht="15" customHeight="1" x14ac:dyDescent="0.2">
      <c r="A33" s="34" t="s">
        <v>27</v>
      </c>
      <c r="B33" s="34" t="s">
        <v>46</v>
      </c>
      <c r="C33" s="34"/>
      <c r="D33" s="51"/>
      <c r="E33" s="36">
        <v>8</v>
      </c>
      <c r="F33" s="17"/>
      <c r="G33" s="61" t="s">
        <v>58</v>
      </c>
      <c r="H33" s="53">
        <f>SUM(I33:Q33)</f>
        <v>0</v>
      </c>
      <c r="I33" s="54"/>
      <c r="J33" s="54"/>
      <c r="K33" s="54"/>
      <c r="L33" s="54"/>
      <c r="M33" s="54"/>
      <c r="N33" s="54"/>
      <c r="O33" s="54"/>
      <c r="P33" s="54"/>
      <c r="Q33" s="54"/>
      <c r="S33" s="33"/>
    </row>
    <row r="34" spans="1:19" ht="15" customHeight="1" x14ac:dyDescent="0.2">
      <c r="A34" s="34" t="s">
        <v>27</v>
      </c>
      <c r="B34" s="34" t="s">
        <v>23</v>
      </c>
      <c r="C34" s="34"/>
      <c r="D34" s="51"/>
      <c r="E34" s="36">
        <v>5</v>
      </c>
      <c r="F34" s="15"/>
      <c r="G34" s="65" t="s">
        <v>59</v>
      </c>
      <c r="H34" s="53">
        <f t="shared" ref="H34:Q34" si="4">IF(H33=0,0,H30/H33)</f>
        <v>0</v>
      </c>
      <c r="I34" s="53">
        <f t="shared" si="4"/>
        <v>0</v>
      </c>
      <c r="J34" s="53">
        <f t="shared" si="4"/>
        <v>0</v>
      </c>
      <c r="K34" s="53">
        <f t="shared" si="4"/>
        <v>0</v>
      </c>
      <c r="L34" s="53">
        <f t="shared" si="4"/>
        <v>0</v>
      </c>
      <c r="M34" s="53">
        <f t="shared" si="4"/>
        <v>0</v>
      </c>
      <c r="N34" s="53">
        <f t="shared" si="4"/>
        <v>0</v>
      </c>
      <c r="O34" s="53">
        <f t="shared" si="4"/>
        <v>0</v>
      </c>
      <c r="P34" s="53">
        <f t="shared" si="4"/>
        <v>0</v>
      </c>
      <c r="Q34" s="53">
        <f t="shared" si="4"/>
        <v>0</v>
      </c>
    </row>
    <row r="35" spans="1:19" ht="15" customHeight="1" x14ac:dyDescent="0.2">
      <c r="A35" s="34" t="s">
        <v>27</v>
      </c>
      <c r="B35" s="34" t="s">
        <v>49</v>
      </c>
      <c r="C35" s="34"/>
      <c r="D35" s="51"/>
      <c r="E35" s="36">
        <v>5</v>
      </c>
      <c r="F35" s="15"/>
      <c r="G35" s="65" t="s">
        <v>117</v>
      </c>
      <c r="H35" s="53">
        <f>SUM(I35:Q35)</f>
        <v>0</v>
      </c>
      <c r="I35" s="54"/>
      <c r="J35" s="54"/>
      <c r="K35" s="54"/>
      <c r="L35" s="54"/>
      <c r="M35" s="54"/>
      <c r="N35" s="54"/>
      <c r="O35" s="54"/>
      <c r="P35" s="54"/>
      <c r="Q35" s="54"/>
    </row>
    <row r="36" spans="1:19" ht="15" customHeight="1" x14ac:dyDescent="0.2">
      <c r="A36" s="58"/>
      <c r="B36" s="58"/>
      <c r="C36" s="58"/>
      <c r="D36" s="16"/>
      <c r="E36" s="16"/>
      <c r="F36" s="17"/>
      <c r="G36" s="52"/>
      <c r="H36" s="15"/>
      <c r="I36" s="15"/>
      <c r="J36" s="15"/>
      <c r="K36" s="15"/>
      <c r="L36" s="15"/>
      <c r="M36" s="15"/>
      <c r="N36" s="15"/>
      <c r="O36" s="15"/>
      <c r="P36" s="15"/>
      <c r="Q36" s="15"/>
      <c r="S36" s="33"/>
    </row>
    <row r="37" spans="1:19" ht="15" customHeight="1" x14ac:dyDescent="0.2">
      <c r="A37" s="34" t="s">
        <v>60</v>
      </c>
      <c r="B37" s="34"/>
      <c r="C37" s="34"/>
      <c r="D37" s="51"/>
      <c r="E37" s="36">
        <v>6</v>
      </c>
      <c r="F37" s="17"/>
      <c r="G37" s="52" t="s">
        <v>61</v>
      </c>
      <c r="H37" s="53">
        <f>SUM(I37:Q37)</f>
        <v>0</v>
      </c>
      <c r="I37" s="54"/>
      <c r="J37" s="54"/>
      <c r="K37" s="54"/>
      <c r="L37" s="54"/>
      <c r="M37" s="54"/>
      <c r="N37" s="54"/>
      <c r="O37" s="54"/>
      <c r="P37" s="54"/>
      <c r="Q37" s="54"/>
    </row>
    <row r="38" spans="1:19" ht="15" customHeight="1" x14ac:dyDescent="0.2">
      <c r="A38" s="34" t="s">
        <v>60</v>
      </c>
      <c r="B38" s="34" t="s">
        <v>43</v>
      </c>
      <c r="C38" s="34"/>
      <c r="D38" s="51"/>
      <c r="E38" s="36">
        <v>1</v>
      </c>
      <c r="F38" s="17"/>
      <c r="G38" s="61" t="s">
        <v>56</v>
      </c>
      <c r="H38" s="62"/>
      <c r="I38" s="63"/>
      <c r="J38" s="63"/>
      <c r="K38" s="63"/>
      <c r="L38" s="63"/>
      <c r="M38" s="63"/>
      <c r="N38" s="63"/>
      <c r="O38" s="63"/>
      <c r="P38" s="63"/>
      <c r="Q38" s="63"/>
      <c r="S38" s="33"/>
    </row>
    <row r="39" spans="1:19" ht="15" customHeight="1" x14ac:dyDescent="0.2">
      <c r="A39" s="34" t="s">
        <v>60</v>
      </c>
      <c r="B39" s="34" t="s">
        <v>21</v>
      </c>
      <c r="C39" s="34"/>
      <c r="D39" s="51"/>
      <c r="E39" s="36">
        <v>8</v>
      </c>
      <c r="F39" s="17"/>
      <c r="G39" s="61" t="s">
        <v>62</v>
      </c>
      <c r="H39" s="63"/>
      <c r="I39" s="62"/>
      <c r="J39" s="62"/>
      <c r="K39" s="62"/>
      <c r="L39" s="62"/>
      <c r="M39" s="62"/>
      <c r="N39" s="62"/>
      <c r="O39" s="62"/>
      <c r="P39" s="62"/>
      <c r="Q39" s="62"/>
    </row>
    <row r="40" spans="1:19" ht="15" customHeight="1" x14ac:dyDescent="0.2">
      <c r="A40" s="34" t="s">
        <v>60</v>
      </c>
      <c r="B40" s="34" t="s">
        <v>46</v>
      </c>
      <c r="C40" s="34"/>
      <c r="D40" s="51"/>
      <c r="E40" s="36">
        <v>3</v>
      </c>
      <c r="F40" s="15"/>
      <c r="G40" s="65" t="s">
        <v>58</v>
      </c>
      <c r="H40" s="53">
        <f>SUM(I40:Q40)</f>
        <v>0</v>
      </c>
      <c r="I40" s="54"/>
      <c r="J40" s="54"/>
      <c r="K40" s="54"/>
      <c r="L40" s="54"/>
      <c r="M40" s="54"/>
      <c r="N40" s="54"/>
      <c r="O40" s="54"/>
      <c r="P40" s="54"/>
      <c r="Q40" s="54"/>
      <c r="S40" s="33"/>
    </row>
    <row r="41" spans="1:19" ht="15" customHeight="1" x14ac:dyDescent="0.2">
      <c r="A41" s="34" t="s">
        <v>60</v>
      </c>
      <c r="B41" s="34" t="s">
        <v>23</v>
      </c>
      <c r="C41" s="34"/>
      <c r="D41" s="51"/>
      <c r="E41" s="36">
        <v>0</v>
      </c>
      <c r="F41" s="15"/>
      <c r="G41" s="61" t="s">
        <v>59</v>
      </c>
      <c r="H41" s="53">
        <f t="shared" ref="H41:Q41" si="5">IF(H40=0,0,H37/H40)</f>
        <v>0</v>
      </c>
      <c r="I41" s="53">
        <f t="shared" si="5"/>
        <v>0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</row>
    <row r="42" spans="1:19" ht="15" customHeight="1" x14ac:dyDescent="0.2">
      <c r="A42" s="58"/>
      <c r="B42" s="58"/>
      <c r="C42" s="58"/>
      <c r="D42" s="16"/>
      <c r="E42" s="16"/>
      <c r="F42" s="15"/>
      <c r="G42" s="66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9" ht="15" customHeight="1" x14ac:dyDescent="0.2">
      <c r="A43" s="34" t="s">
        <v>60</v>
      </c>
      <c r="B43" s="34" t="s">
        <v>49</v>
      </c>
      <c r="C43" s="34"/>
      <c r="D43" s="51"/>
      <c r="E43" s="36">
        <v>5</v>
      </c>
      <c r="F43" s="15"/>
      <c r="G43" s="21" t="s">
        <v>63</v>
      </c>
      <c r="H43" s="67">
        <f>IF(H22=0,0,+H37/H22*100)</f>
        <v>0</v>
      </c>
      <c r="I43" s="67">
        <f>IF(I22=0,0,+I45/I22*100)</f>
        <v>0</v>
      </c>
      <c r="J43" s="67">
        <f t="shared" ref="J43:Q43" si="6">IF(J22=0,0,+J45/J22*100)</f>
        <v>0</v>
      </c>
      <c r="K43" s="67">
        <f t="shared" si="6"/>
        <v>0</v>
      </c>
      <c r="L43" s="67">
        <f t="shared" si="6"/>
        <v>0</v>
      </c>
      <c r="M43" s="67">
        <f t="shared" si="6"/>
        <v>0</v>
      </c>
      <c r="N43" s="67">
        <f t="shared" si="6"/>
        <v>0</v>
      </c>
      <c r="O43" s="67">
        <f t="shared" si="6"/>
        <v>0</v>
      </c>
      <c r="P43" s="67">
        <f t="shared" si="6"/>
        <v>0</v>
      </c>
      <c r="Q43" s="67">
        <f t="shared" si="6"/>
        <v>0</v>
      </c>
    </row>
    <row r="44" spans="1:19" ht="15" customHeight="1" x14ac:dyDescent="0.2">
      <c r="A44" s="34" t="s">
        <v>60</v>
      </c>
      <c r="B44" s="34" t="s">
        <v>49</v>
      </c>
      <c r="C44" s="34" t="s">
        <v>43</v>
      </c>
      <c r="D44" s="51"/>
      <c r="E44" s="36">
        <v>0</v>
      </c>
      <c r="F44" s="17"/>
      <c r="G44" s="61" t="s">
        <v>64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1:19" ht="15" customHeight="1" x14ac:dyDescent="0.2">
      <c r="A45" s="34" t="s">
        <v>60</v>
      </c>
      <c r="B45" s="34" t="s">
        <v>25</v>
      </c>
      <c r="C45" s="34"/>
      <c r="D45" s="51"/>
      <c r="E45" s="36">
        <v>0</v>
      </c>
      <c r="F45" s="15"/>
      <c r="G45" s="61" t="s">
        <v>118</v>
      </c>
      <c r="H45" s="53">
        <f>SUM(I45:Q45)</f>
        <v>0</v>
      </c>
      <c r="I45" s="54"/>
      <c r="J45" s="54"/>
      <c r="K45" s="54"/>
      <c r="L45" s="54"/>
      <c r="M45" s="54"/>
      <c r="N45" s="54"/>
      <c r="O45" s="54"/>
      <c r="P45" s="54"/>
      <c r="Q45" s="54"/>
    </row>
    <row r="46" spans="1:19" ht="15" customHeight="1" x14ac:dyDescent="0.2">
      <c r="A46" s="58"/>
      <c r="B46" s="58"/>
      <c r="C46" s="58"/>
      <c r="D46" s="16"/>
      <c r="E46" s="16"/>
      <c r="F46" s="17"/>
      <c r="G46" s="61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9" ht="15" customHeight="1" x14ac:dyDescent="0.2">
      <c r="A47" s="34" t="s">
        <v>29</v>
      </c>
      <c r="B47" s="34"/>
      <c r="C47" s="34"/>
      <c r="D47" s="51"/>
      <c r="E47" s="36">
        <v>4</v>
      </c>
      <c r="F47" s="17"/>
      <c r="G47" s="52" t="s">
        <v>65</v>
      </c>
      <c r="H47" s="53">
        <f>SUM(I47:Q47)</f>
        <v>0</v>
      </c>
      <c r="I47" s="54"/>
      <c r="J47" s="54"/>
      <c r="K47" s="54"/>
      <c r="L47" s="54"/>
      <c r="M47" s="54"/>
      <c r="N47" s="54"/>
      <c r="O47" s="54"/>
      <c r="P47" s="54"/>
      <c r="Q47" s="54"/>
    </row>
    <row r="48" spans="1:19" ht="15" customHeight="1" x14ac:dyDescent="0.2">
      <c r="A48" s="34" t="s">
        <v>29</v>
      </c>
      <c r="B48" s="34" t="s">
        <v>43</v>
      </c>
      <c r="C48" s="34"/>
      <c r="D48" s="51"/>
      <c r="E48" s="36">
        <v>9</v>
      </c>
      <c r="F48" s="15"/>
      <c r="G48" s="65" t="s">
        <v>58</v>
      </c>
      <c r="H48" s="53">
        <f>SUM(I48:Q48)</f>
        <v>0</v>
      </c>
      <c r="I48" s="54"/>
      <c r="J48" s="54"/>
      <c r="K48" s="54"/>
      <c r="L48" s="54"/>
      <c r="M48" s="54"/>
      <c r="N48" s="54"/>
      <c r="O48" s="54"/>
      <c r="P48" s="54"/>
      <c r="Q48" s="54"/>
    </row>
    <row r="49" spans="1:17" ht="15" customHeight="1" x14ac:dyDescent="0.2">
      <c r="A49" s="34" t="s">
        <v>29</v>
      </c>
      <c r="B49" s="34" t="s">
        <v>21</v>
      </c>
      <c r="C49" s="34"/>
      <c r="D49" s="51"/>
      <c r="E49" s="36">
        <v>6</v>
      </c>
      <c r="F49" s="15"/>
      <c r="G49" s="61" t="s">
        <v>59</v>
      </c>
      <c r="H49" s="53">
        <f>IF(H48=0,0,+H47/H48)</f>
        <v>0</v>
      </c>
      <c r="I49" s="53">
        <f t="shared" ref="I49:Q49" si="7">IF(I48=0,0,+I47/I48)</f>
        <v>0</v>
      </c>
      <c r="J49" s="53">
        <f t="shared" si="7"/>
        <v>0</v>
      </c>
      <c r="K49" s="53">
        <f t="shared" si="7"/>
        <v>0</v>
      </c>
      <c r="L49" s="53">
        <f t="shared" si="7"/>
        <v>0</v>
      </c>
      <c r="M49" s="53">
        <f t="shared" si="7"/>
        <v>0</v>
      </c>
      <c r="N49" s="53">
        <f t="shared" si="7"/>
        <v>0</v>
      </c>
      <c r="O49" s="53">
        <f t="shared" si="7"/>
        <v>0</v>
      </c>
      <c r="P49" s="53">
        <f t="shared" si="7"/>
        <v>0</v>
      </c>
      <c r="Q49" s="53">
        <f t="shared" si="7"/>
        <v>0</v>
      </c>
    </row>
    <row r="50" spans="1:17" ht="15" customHeight="1" x14ac:dyDescent="0.2">
      <c r="A50" s="58"/>
      <c r="B50" s="58"/>
      <c r="C50" s="58"/>
      <c r="D50" s="16"/>
      <c r="E50" s="16"/>
      <c r="F50" s="17"/>
      <c r="G50" s="69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" customHeight="1" x14ac:dyDescent="0.2">
      <c r="A51" s="58"/>
      <c r="B51" s="58"/>
      <c r="C51" s="58"/>
      <c r="D51" s="16"/>
      <c r="E51" s="16"/>
      <c r="F51" s="17"/>
      <c r="G51" s="70" t="s">
        <v>66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" customHeight="1" x14ac:dyDescent="0.2">
      <c r="A52" s="34" t="s">
        <v>67</v>
      </c>
      <c r="B52" s="34"/>
      <c r="C52" s="34"/>
      <c r="D52" s="51"/>
      <c r="E52" s="36">
        <v>9</v>
      </c>
      <c r="F52" s="17"/>
      <c r="G52" s="69" t="s">
        <v>68</v>
      </c>
      <c r="H52" s="53">
        <f>SUM(I52:Q52)</f>
        <v>0</v>
      </c>
      <c r="I52" s="54"/>
      <c r="J52" s="54"/>
      <c r="K52" s="54"/>
      <c r="L52" s="54"/>
      <c r="M52" s="54"/>
      <c r="N52" s="54"/>
      <c r="O52" s="54"/>
      <c r="P52" s="54"/>
      <c r="Q52" s="54"/>
    </row>
    <row r="53" spans="1:17" ht="15" customHeight="1" x14ac:dyDescent="0.2">
      <c r="A53" s="34" t="s">
        <v>67</v>
      </c>
      <c r="B53" s="34" t="s">
        <v>43</v>
      </c>
      <c r="C53" s="34"/>
      <c r="D53" s="51"/>
      <c r="E53" s="36">
        <v>4</v>
      </c>
      <c r="F53" s="17"/>
      <c r="G53" s="69" t="s">
        <v>69</v>
      </c>
      <c r="H53" s="53">
        <f>SUM(I53:Q53)</f>
        <v>0</v>
      </c>
      <c r="I53" s="54"/>
      <c r="J53" s="54"/>
      <c r="K53" s="54"/>
      <c r="L53" s="54"/>
      <c r="M53" s="54"/>
      <c r="N53" s="54"/>
      <c r="O53" s="54"/>
      <c r="P53" s="54"/>
      <c r="Q53" s="54"/>
    </row>
    <row r="54" spans="1:17" ht="15" customHeight="1" x14ac:dyDescent="0.2">
      <c r="A54" s="34" t="s">
        <v>67</v>
      </c>
      <c r="B54" s="34" t="s">
        <v>21</v>
      </c>
      <c r="C54" s="34"/>
      <c r="D54" s="51"/>
      <c r="E54" s="36">
        <v>1</v>
      </c>
      <c r="F54" s="17"/>
      <c r="G54" s="69" t="s">
        <v>70</v>
      </c>
      <c r="H54" s="53">
        <f>SUM(I54:Q54)</f>
        <v>0</v>
      </c>
      <c r="I54" s="54"/>
      <c r="J54" s="54"/>
      <c r="K54" s="54"/>
      <c r="L54" s="54"/>
      <c r="M54" s="54"/>
      <c r="N54" s="54"/>
      <c r="O54" s="54"/>
      <c r="P54" s="54"/>
      <c r="Q54" s="54"/>
    </row>
    <row r="55" spans="1:17" ht="15" customHeight="1" x14ac:dyDescent="0.2">
      <c r="A55" s="34" t="s">
        <v>67</v>
      </c>
      <c r="B55" s="34" t="s">
        <v>46</v>
      </c>
      <c r="C55" s="34"/>
      <c r="D55" s="51"/>
      <c r="E55" s="36">
        <v>6</v>
      </c>
      <c r="F55" s="17"/>
      <c r="G55" s="52" t="s">
        <v>71</v>
      </c>
      <c r="H55" s="53">
        <f>SUM(I55:Q55)</f>
        <v>0</v>
      </c>
      <c r="I55" s="54"/>
      <c r="J55" s="54"/>
      <c r="K55" s="54"/>
      <c r="L55" s="54"/>
      <c r="M55" s="54"/>
      <c r="N55" s="54"/>
      <c r="O55" s="54"/>
      <c r="P55" s="54"/>
      <c r="Q55" s="54"/>
    </row>
    <row r="56" spans="1:17" ht="15" customHeight="1" x14ac:dyDescent="0.2">
      <c r="A56" s="34" t="s">
        <v>67</v>
      </c>
      <c r="B56" s="34" t="s">
        <v>23</v>
      </c>
      <c r="C56" s="34"/>
      <c r="D56" s="51"/>
      <c r="E56" s="36">
        <v>3</v>
      </c>
      <c r="F56" s="17"/>
      <c r="G56" s="52" t="s">
        <v>72</v>
      </c>
      <c r="H56" s="53">
        <f>SUM(I56:Q56)</f>
        <v>0</v>
      </c>
      <c r="I56" s="53">
        <f>SUM(I52:I55)</f>
        <v>0</v>
      </c>
      <c r="J56" s="53">
        <f t="shared" ref="J56:Q56" si="8">SUM(J52:J55)</f>
        <v>0</v>
      </c>
      <c r="K56" s="53">
        <f t="shared" si="8"/>
        <v>0</v>
      </c>
      <c r="L56" s="53">
        <f t="shared" si="8"/>
        <v>0</v>
      </c>
      <c r="M56" s="53">
        <f t="shared" si="8"/>
        <v>0</v>
      </c>
      <c r="N56" s="53">
        <f t="shared" si="8"/>
        <v>0</v>
      </c>
      <c r="O56" s="53">
        <f>SUM(O52:O55)</f>
        <v>0</v>
      </c>
      <c r="P56" s="53">
        <f t="shared" si="8"/>
        <v>0</v>
      </c>
      <c r="Q56" s="53">
        <f t="shared" si="8"/>
        <v>0</v>
      </c>
    </row>
    <row r="57" spans="1:17" ht="15" customHeight="1" x14ac:dyDescent="0.2">
      <c r="A57" s="34" t="s">
        <v>67</v>
      </c>
      <c r="B57" s="34" t="s">
        <v>49</v>
      </c>
      <c r="C57" s="34"/>
      <c r="D57" s="51"/>
      <c r="E57" s="36">
        <v>8</v>
      </c>
      <c r="F57" s="17"/>
      <c r="G57" s="52" t="s">
        <v>73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</row>
    <row r="58" spans="1:17" ht="30" customHeight="1" x14ac:dyDescent="0.2">
      <c r="A58" s="34" t="s">
        <v>67</v>
      </c>
      <c r="B58" s="34" t="s">
        <v>25</v>
      </c>
      <c r="C58" s="34"/>
      <c r="D58" s="51"/>
      <c r="E58" s="36">
        <v>5</v>
      </c>
      <c r="F58" s="15"/>
      <c r="G58" s="71" t="s">
        <v>74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1:17" ht="15" customHeight="1" x14ac:dyDescent="0.2">
      <c r="A59" s="72"/>
      <c r="B59" s="72"/>
      <c r="C59" s="72"/>
      <c r="D59" s="51"/>
      <c r="E59" s="73"/>
      <c r="F59" s="15"/>
      <c r="G59" s="74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" customHeight="1" x14ac:dyDescent="0.2">
      <c r="A60" s="75"/>
      <c r="B60" s="75"/>
      <c r="C60" s="75"/>
      <c r="D60" s="51"/>
      <c r="E60" s="51"/>
      <c r="F60" s="15"/>
      <c r="G60" s="76" t="s">
        <v>75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" customHeight="1" x14ac:dyDescent="0.2">
      <c r="A61" s="34" t="s">
        <v>31</v>
      </c>
      <c r="B61" s="55"/>
      <c r="C61" s="56"/>
      <c r="D61" s="16"/>
      <c r="E61" s="42">
        <v>6</v>
      </c>
      <c r="F61" s="15"/>
      <c r="G61" s="77" t="s">
        <v>76</v>
      </c>
      <c r="H61" s="53">
        <f>SUM(H62:H63)</f>
        <v>0</v>
      </c>
      <c r="I61" s="62"/>
      <c r="J61" s="62"/>
      <c r="K61" s="62"/>
      <c r="L61" s="62"/>
      <c r="M61" s="62"/>
      <c r="N61" s="62"/>
      <c r="O61" s="62"/>
      <c r="P61" s="62"/>
      <c r="Q61" s="62"/>
    </row>
    <row r="62" spans="1:17" ht="15" customHeight="1" x14ac:dyDescent="0.2">
      <c r="A62" s="34" t="s">
        <v>31</v>
      </c>
      <c r="B62" s="55" t="s">
        <v>43</v>
      </c>
      <c r="C62" s="34"/>
      <c r="D62" s="16"/>
      <c r="E62" s="42">
        <v>1</v>
      </c>
      <c r="F62" s="15"/>
      <c r="G62" s="61" t="s">
        <v>77</v>
      </c>
      <c r="H62" s="54"/>
      <c r="I62" s="62"/>
      <c r="J62" s="62"/>
      <c r="K62" s="62"/>
      <c r="L62" s="62"/>
      <c r="M62" s="62"/>
      <c r="N62" s="62"/>
      <c r="O62" s="62"/>
      <c r="P62" s="62"/>
      <c r="Q62" s="62"/>
    </row>
    <row r="63" spans="1:17" ht="15" customHeight="1" x14ac:dyDescent="0.2">
      <c r="A63" s="34" t="s">
        <v>31</v>
      </c>
      <c r="B63" s="55" t="s">
        <v>21</v>
      </c>
      <c r="C63" s="56"/>
      <c r="D63" s="16"/>
      <c r="E63" s="42">
        <v>8</v>
      </c>
      <c r="F63" s="15"/>
      <c r="G63" s="61" t="s">
        <v>78</v>
      </c>
      <c r="H63" s="54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15" customHeight="1" x14ac:dyDescent="0.2">
      <c r="A64" s="75"/>
      <c r="B64" s="75"/>
      <c r="C64" s="75"/>
      <c r="D64" s="16"/>
      <c r="E64" s="51"/>
      <c r="F64" s="15"/>
      <c r="G64" s="78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" customHeight="1" x14ac:dyDescent="0.2">
      <c r="A65" s="34" t="s">
        <v>79</v>
      </c>
      <c r="B65" s="55"/>
      <c r="C65" s="56"/>
      <c r="D65" s="16"/>
      <c r="E65" s="42">
        <v>1</v>
      </c>
      <c r="F65" s="15"/>
      <c r="G65" s="77" t="s">
        <v>80</v>
      </c>
      <c r="H65" s="53">
        <f>SUM(H66:H67)</f>
        <v>0</v>
      </c>
      <c r="I65" s="53">
        <f t="shared" ref="I65:Q65" si="9">SUM(I66:I67)</f>
        <v>0</v>
      </c>
      <c r="J65" s="53">
        <f t="shared" si="9"/>
        <v>0</v>
      </c>
      <c r="K65" s="53">
        <f t="shared" si="9"/>
        <v>0</v>
      </c>
      <c r="L65" s="53">
        <f t="shared" si="9"/>
        <v>0</v>
      </c>
      <c r="M65" s="53">
        <f t="shared" si="9"/>
        <v>0</v>
      </c>
      <c r="N65" s="53">
        <f t="shared" si="9"/>
        <v>0</v>
      </c>
      <c r="O65" s="53">
        <f t="shared" si="9"/>
        <v>0</v>
      </c>
      <c r="P65" s="53">
        <f t="shared" si="9"/>
        <v>0</v>
      </c>
      <c r="Q65" s="53">
        <f t="shared" si="9"/>
        <v>0</v>
      </c>
    </row>
    <row r="66" spans="1:17" ht="15" customHeight="1" x14ac:dyDescent="0.2">
      <c r="A66" s="34" t="s">
        <v>79</v>
      </c>
      <c r="B66" s="55" t="s">
        <v>43</v>
      </c>
      <c r="C66" s="34"/>
      <c r="D66" s="16"/>
      <c r="E66" s="42">
        <v>6</v>
      </c>
      <c r="F66" s="15"/>
      <c r="G66" s="65" t="s">
        <v>81</v>
      </c>
      <c r="H66" s="53">
        <f>SUM(I66:Q66)</f>
        <v>0</v>
      </c>
      <c r="I66" s="54"/>
      <c r="J66" s="54"/>
      <c r="K66" s="54"/>
      <c r="L66" s="54"/>
      <c r="M66" s="54"/>
      <c r="N66" s="54"/>
      <c r="O66" s="54"/>
      <c r="P66" s="54"/>
      <c r="Q66" s="54"/>
    </row>
    <row r="67" spans="1:17" ht="15" customHeight="1" x14ac:dyDescent="0.2">
      <c r="A67" s="34" t="s">
        <v>79</v>
      </c>
      <c r="B67" s="55" t="s">
        <v>21</v>
      </c>
      <c r="C67" s="56"/>
      <c r="D67" s="16"/>
      <c r="E67" s="42">
        <v>3</v>
      </c>
      <c r="F67" s="15"/>
      <c r="G67" s="65" t="s">
        <v>82</v>
      </c>
      <c r="H67" s="53">
        <f>SUM(I67:Q67)</f>
        <v>0</v>
      </c>
      <c r="I67" s="54"/>
      <c r="J67" s="54"/>
      <c r="K67" s="54"/>
      <c r="L67" s="54"/>
      <c r="M67" s="54"/>
      <c r="N67" s="54"/>
      <c r="O67" s="54"/>
      <c r="P67" s="54"/>
      <c r="Q67" s="54"/>
    </row>
    <row r="68" spans="1:17" ht="15" customHeight="1" x14ac:dyDescent="0.2">
      <c r="A68" s="58"/>
      <c r="B68" s="58"/>
      <c r="C68" s="58"/>
      <c r="D68" s="16"/>
      <c r="E68" s="16"/>
      <c r="F68" s="15"/>
      <c r="G68" s="52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" customHeight="1" x14ac:dyDescent="0.2">
      <c r="A69" s="58"/>
      <c r="B69" s="58"/>
      <c r="C69" s="58"/>
      <c r="D69" s="16"/>
      <c r="E69" s="16"/>
      <c r="F69" s="15"/>
      <c r="G69" s="79" t="s">
        <v>83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 customHeight="1" x14ac:dyDescent="0.2">
      <c r="A70" s="34" t="s">
        <v>33</v>
      </c>
      <c r="B70" s="55"/>
      <c r="C70" s="56"/>
      <c r="D70" s="16"/>
      <c r="E70" s="42">
        <v>8</v>
      </c>
      <c r="F70" s="15"/>
      <c r="G70" s="52" t="s">
        <v>84</v>
      </c>
      <c r="H70" s="53">
        <f>SUM(I70:Q70)</f>
        <v>0</v>
      </c>
      <c r="I70" s="54"/>
      <c r="J70" s="54"/>
      <c r="K70" s="54"/>
      <c r="L70" s="54"/>
      <c r="M70" s="54"/>
      <c r="N70" s="54"/>
      <c r="O70" s="54"/>
      <c r="P70" s="54"/>
      <c r="Q70" s="54"/>
    </row>
    <row r="71" spans="1:17" ht="15" customHeight="1" x14ac:dyDescent="0.2">
      <c r="A71" s="34" t="s">
        <v>85</v>
      </c>
      <c r="B71" s="55"/>
      <c r="C71" s="56"/>
      <c r="D71" s="16"/>
      <c r="E71" s="42">
        <v>3</v>
      </c>
      <c r="F71" s="17"/>
      <c r="G71" s="52" t="s">
        <v>86</v>
      </c>
      <c r="H71" s="53">
        <f>SUM(I71:Q71)</f>
        <v>0</v>
      </c>
      <c r="I71" s="54"/>
      <c r="J71" s="54"/>
      <c r="K71" s="54"/>
      <c r="L71" s="54"/>
      <c r="M71" s="54"/>
      <c r="N71" s="54"/>
      <c r="O71" s="54"/>
      <c r="P71" s="54"/>
      <c r="Q71" s="54"/>
    </row>
    <row r="72" spans="1:17" ht="15" customHeight="1" x14ac:dyDescent="0.2">
      <c r="A72" s="72"/>
      <c r="B72" s="72"/>
      <c r="C72" s="75"/>
      <c r="D72" s="16"/>
      <c r="E72" s="51"/>
      <c r="F72" s="15"/>
      <c r="G72" s="80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" customHeight="1" x14ac:dyDescent="0.2">
      <c r="A73" s="58"/>
      <c r="B73" s="58"/>
      <c r="C73" s="58"/>
      <c r="D73" s="16"/>
      <c r="E73" s="16"/>
      <c r="F73" s="15"/>
      <c r="G73" s="79" t="s">
        <v>87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" customHeight="1" x14ac:dyDescent="0.2">
      <c r="A74" s="34" t="s">
        <v>35</v>
      </c>
      <c r="B74" s="55"/>
      <c r="C74" s="56"/>
      <c r="D74" s="16"/>
      <c r="E74" s="42">
        <v>0</v>
      </c>
      <c r="F74" s="15"/>
      <c r="G74" s="52" t="s">
        <v>88</v>
      </c>
      <c r="H74" s="81"/>
      <c r="I74" s="82"/>
      <c r="J74" s="82"/>
      <c r="K74" s="82"/>
      <c r="L74" s="82"/>
      <c r="M74" s="82"/>
      <c r="N74" s="82"/>
      <c r="O74" s="82"/>
      <c r="P74" s="82"/>
      <c r="Q74" s="82"/>
    </row>
    <row r="75" spans="1:17" ht="15" customHeight="1" x14ac:dyDescent="0.2">
      <c r="A75" s="34" t="s">
        <v>35</v>
      </c>
      <c r="B75" s="55" t="s">
        <v>43</v>
      </c>
      <c r="C75" s="56"/>
      <c r="D75" s="16"/>
      <c r="E75" s="36">
        <v>5</v>
      </c>
      <c r="F75" s="17"/>
      <c r="G75" s="21" t="s">
        <v>89</v>
      </c>
      <c r="H75" s="82"/>
      <c r="I75" s="81"/>
      <c r="J75" s="81"/>
      <c r="K75" s="81"/>
      <c r="L75" s="81"/>
      <c r="M75" s="81"/>
      <c r="N75" s="81"/>
      <c r="O75" s="81"/>
      <c r="P75" s="81"/>
      <c r="Q75" s="81"/>
    </row>
    <row r="76" spans="1:17" ht="15" customHeight="1" x14ac:dyDescent="0.2">
      <c r="A76" s="34" t="s">
        <v>35</v>
      </c>
      <c r="B76" s="55" t="s">
        <v>21</v>
      </c>
      <c r="C76" s="56"/>
      <c r="D76" s="16"/>
      <c r="E76" s="36">
        <v>2</v>
      </c>
      <c r="F76" s="17"/>
      <c r="G76" s="83" t="s">
        <v>90</v>
      </c>
      <c r="H76" s="81"/>
      <c r="I76" s="82"/>
      <c r="J76" s="82"/>
      <c r="K76" s="82"/>
      <c r="L76" s="82"/>
      <c r="M76" s="82"/>
      <c r="N76" s="82"/>
      <c r="O76" s="82"/>
      <c r="P76" s="82"/>
      <c r="Q76" s="82"/>
    </row>
    <row r="77" spans="1:17" ht="15" customHeight="1" x14ac:dyDescent="0.2">
      <c r="A77" s="34" t="s">
        <v>35</v>
      </c>
      <c r="B77" s="55" t="s">
        <v>46</v>
      </c>
      <c r="C77" s="56"/>
      <c r="D77" s="16"/>
      <c r="E77" s="36">
        <v>7</v>
      </c>
      <c r="F77" s="15"/>
      <c r="G77" s="83" t="s">
        <v>91</v>
      </c>
      <c r="H77" s="82"/>
      <c r="I77" s="81"/>
      <c r="J77" s="81"/>
      <c r="K77" s="81"/>
      <c r="L77" s="81"/>
      <c r="M77" s="81"/>
      <c r="N77" s="81"/>
      <c r="O77" s="81"/>
      <c r="P77" s="81"/>
      <c r="Q77" s="81"/>
    </row>
    <row r="78" spans="1:17" ht="15" customHeight="1" x14ac:dyDescent="0.2">
      <c r="A78" s="34" t="s">
        <v>35</v>
      </c>
      <c r="B78" s="55" t="s">
        <v>23</v>
      </c>
      <c r="C78" s="56"/>
      <c r="D78" s="16"/>
      <c r="E78" s="36">
        <v>4</v>
      </c>
      <c r="F78" s="17"/>
      <c r="G78" s="21" t="s">
        <v>92</v>
      </c>
      <c r="H78" s="53">
        <f>SUM(I78:Q78)</f>
        <v>0</v>
      </c>
      <c r="I78" s="54"/>
      <c r="J78" s="54"/>
      <c r="K78" s="54"/>
      <c r="L78" s="54"/>
      <c r="M78" s="54"/>
      <c r="N78" s="54"/>
      <c r="O78" s="54"/>
      <c r="P78" s="54"/>
      <c r="Q78" s="54"/>
    </row>
    <row r="79" spans="1:17" ht="30" customHeight="1" x14ac:dyDescent="0.2">
      <c r="A79" s="34" t="s">
        <v>35</v>
      </c>
      <c r="B79" s="55" t="s">
        <v>49</v>
      </c>
      <c r="C79" s="56"/>
      <c r="D79" s="16"/>
      <c r="E79" s="36">
        <v>9</v>
      </c>
      <c r="F79" s="15"/>
      <c r="G79" s="71" t="s">
        <v>93</v>
      </c>
      <c r="H79" s="53">
        <f>SUM(I79:Q79)</f>
        <v>0</v>
      </c>
      <c r="I79" s="54"/>
      <c r="J79" s="54"/>
      <c r="K79" s="54"/>
      <c r="L79" s="54"/>
      <c r="M79" s="54"/>
      <c r="N79" s="54"/>
      <c r="O79" s="54"/>
      <c r="P79" s="54"/>
      <c r="Q79" s="54"/>
    </row>
    <row r="80" spans="1:17" ht="30" customHeight="1" x14ac:dyDescent="0.2">
      <c r="A80" s="34" t="s">
        <v>35</v>
      </c>
      <c r="B80" s="55" t="s">
        <v>25</v>
      </c>
      <c r="C80" s="56"/>
      <c r="D80" s="16"/>
      <c r="E80" s="42">
        <v>6</v>
      </c>
      <c r="F80" s="15"/>
      <c r="G80" s="71" t="s">
        <v>94</v>
      </c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1:17" ht="15" customHeight="1" x14ac:dyDescent="0.2">
      <c r="A81" s="58"/>
      <c r="B81" s="58"/>
      <c r="C81" s="58"/>
      <c r="D81" s="16"/>
      <c r="E81" s="16"/>
      <c r="F81" s="15"/>
      <c r="G81" s="52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5" customHeight="1" x14ac:dyDescent="0.2">
      <c r="A82" s="75"/>
      <c r="B82" s="75"/>
      <c r="C82" s="75"/>
      <c r="D82" s="16"/>
      <c r="E82" s="51"/>
      <c r="F82" s="15"/>
      <c r="G82" s="79" t="s">
        <v>95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30" customHeight="1" x14ac:dyDescent="0.2">
      <c r="A83" s="34" t="s">
        <v>96</v>
      </c>
      <c r="B83" s="55"/>
      <c r="C83" s="56"/>
      <c r="D83" s="16"/>
      <c r="E83" s="42">
        <v>5</v>
      </c>
      <c r="F83" s="15"/>
      <c r="G83" s="71" t="s">
        <v>97</v>
      </c>
      <c r="H83" s="54"/>
      <c r="I83" s="62"/>
      <c r="J83" s="62"/>
      <c r="K83" s="62"/>
      <c r="L83" s="62"/>
      <c r="M83" s="62"/>
      <c r="N83" s="62"/>
      <c r="O83" s="62"/>
      <c r="P83" s="62"/>
      <c r="Q83" s="62"/>
    </row>
    <row r="84" spans="1:17" ht="15" customHeight="1" x14ac:dyDescent="0.2">
      <c r="A84" s="34" t="s">
        <v>96</v>
      </c>
      <c r="B84" s="55" t="s">
        <v>43</v>
      </c>
      <c r="C84" s="56"/>
      <c r="D84" s="16"/>
      <c r="E84" s="42">
        <v>0</v>
      </c>
      <c r="F84" s="15"/>
      <c r="G84" s="52" t="s">
        <v>98</v>
      </c>
      <c r="H84" s="63"/>
      <c r="I84" s="62"/>
      <c r="J84" s="62"/>
      <c r="K84" s="62"/>
      <c r="L84" s="62"/>
      <c r="M84" s="62"/>
      <c r="N84" s="62"/>
      <c r="O84" s="62"/>
      <c r="P84" s="62"/>
      <c r="Q84" s="62"/>
    </row>
    <row r="85" spans="1:17" ht="15" customHeight="1" x14ac:dyDescent="0.2">
      <c r="A85" s="34" t="s">
        <v>96</v>
      </c>
      <c r="B85" s="55" t="s">
        <v>21</v>
      </c>
      <c r="C85" s="56"/>
      <c r="D85" s="16"/>
      <c r="E85" s="42">
        <v>7</v>
      </c>
      <c r="F85" s="15"/>
      <c r="G85" s="52" t="s">
        <v>99</v>
      </c>
      <c r="H85" s="54"/>
      <c r="I85" s="62"/>
      <c r="J85" s="62"/>
      <c r="K85" s="62"/>
      <c r="L85" s="62"/>
      <c r="M85" s="62"/>
      <c r="N85" s="62"/>
      <c r="O85" s="62"/>
      <c r="P85" s="62"/>
      <c r="Q85" s="62"/>
    </row>
    <row r="86" spans="1:17" ht="15" customHeight="1" x14ac:dyDescent="0.2">
      <c r="A86" s="34" t="s">
        <v>96</v>
      </c>
      <c r="B86" s="55" t="s">
        <v>46</v>
      </c>
      <c r="C86" s="56"/>
      <c r="D86" s="16"/>
      <c r="E86" s="42">
        <v>2</v>
      </c>
      <c r="G86" s="7" t="s">
        <v>100</v>
      </c>
      <c r="H86" s="54"/>
      <c r="I86" s="62"/>
      <c r="J86" s="62"/>
      <c r="K86" s="62"/>
      <c r="L86" s="62"/>
      <c r="M86" s="62"/>
      <c r="N86" s="62"/>
      <c r="O86" s="62"/>
      <c r="P86" s="62"/>
      <c r="Q86" s="62"/>
    </row>
    <row r="87" spans="1:17" ht="15" customHeight="1" x14ac:dyDescent="0.2">
      <c r="A87" s="34" t="s">
        <v>96</v>
      </c>
      <c r="B87" s="55" t="s">
        <v>23</v>
      </c>
      <c r="C87" s="56"/>
      <c r="D87" s="16"/>
      <c r="E87" s="42">
        <v>9</v>
      </c>
      <c r="G87" s="7" t="s">
        <v>101</v>
      </c>
      <c r="H87" s="54"/>
      <c r="I87" s="62"/>
      <c r="J87" s="62"/>
      <c r="K87" s="62"/>
      <c r="L87" s="62"/>
      <c r="M87" s="62"/>
      <c r="N87" s="62"/>
      <c r="O87" s="62"/>
      <c r="P87" s="62"/>
      <c r="Q87" s="62"/>
    </row>
    <row r="88" spans="1:17" ht="15" customHeight="1" x14ac:dyDescent="0.2">
      <c r="A88" s="34" t="s">
        <v>96</v>
      </c>
      <c r="B88" s="55" t="s">
        <v>49</v>
      </c>
      <c r="C88" s="56"/>
      <c r="D88" s="16"/>
      <c r="E88" s="42">
        <v>4</v>
      </c>
      <c r="G88" s="7" t="s">
        <v>102</v>
      </c>
      <c r="H88" s="54"/>
      <c r="I88" s="62"/>
      <c r="J88" s="62"/>
      <c r="K88" s="62"/>
      <c r="L88" s="62"/>
      <c r="M88" s="62"/>
      <c r="N88" s="62"/>
      <c r="O88" s="62"/>
      <c r="P88" s="62"/>
      <c r="Q88" s="62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8" fitToWidth="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88679-C290-4A45-96C8-5414E7A1CE51}">
  <dimension ref="A1:R48"/>
  <sheetViews>
    <sheetView showGridLines="0" tabSelected="1" workbookViewId="0">
      <selection activeCell="G10" sqref="G10"/>
    </sheetView>
  </sheetViews>
  <sheetFormatPr defaultRowHeight="12.75" x14ac:dyDescent="0.2"/>
  <cols>
    <col min="1" max="1" width="4.5703125" style="104" customWidth="1"/>
    <col min="2" max="3" width="3" style="104" bestFit="1" customWidth="1"/>
    <col min="4" max="4" width="2.42578125" style="104" customWidth="1"/>
    <col min="5" max="5" width="4" style="104" bestFit="1" customWidth="1"/>
    <col min="6" max="6" width="3.5703125" style="104" customWidth="1"/>
    <col min="7" max="7" width="92.7109375" style="104" bestFit="1" customWidth="1"/>
    <col min="8" max="8" width="19.7109375" style="104" customWidth="1"/>
    <col min="9" max="9" width="13.5703125" style="104" customWidth="1"/>
    <col min="10" max="10" width="12.5703125" style="104" customWidth="1"/>
    <col min="11" max="11" width="17" style="104" customWidth="1"/>
    <col min="12" max="12" width="13.140625" style="104" customWidth="1"/>
    <col min="13" max="13" width="12.5703125" style="104" customWidth="1"/>
    <col min="14" max="14" width="12.42578125" style="104" customWidth="1"/>
    <col min="15" max="15" width="13.140625" style="104" customWidth="1"/>
    <col min="16" max="16" width="12.42578125" style="104" customWidth="1"/>
    <col min="17" max="17" width="12" style="104" customWidth="1"/>
    <col min="18" max="16384" width="9.140625" style="104"/>
  </cols>
  <sheetData>
    <row r="1" spans="1:17" ht="42.75" customHeight="1" x14ac:dyDescent="0.25">
      <c r="A1" s="90" t="s">
        <v>103</v>
      </c>
      <c r="B1" s="91"/>
      <c r="C1" s="91"/>
      <c r="D1" s="91"/>
      <c r="E1" s="91"/>
      <c r="F1" s="92"/>
      <c r="G1" s="92"/>
      <c r="H1" s="92"/>
      <c r="I1" s="92"/>
      <c r="J1" s="93"/>
    </row>
    <row r="3" spans="1:17" x14ac:dyDescent="0.2">
      <c r="A3" s="148"/>
      <c r="B3" s="148"/>
      <c r="C3" s="148"/>
      <c r="D3" s="148"/>
      <c r="E3" s="148"/>
      <c r="F3" s="148"/>
      <c r="G3" s="147"/>
      <c r="H3" s="148"/>
      <c r="I3" s="105"/>
      <c r="J3" s="146"/>
      <c r="K3" s="105"/>
      <c r="L3" s="105"/>
      <c r="M3" s="105"/>
      <c r="N3" s="105"/>
      <c r="O3" s="105"/>
      <c r="P3" s="105"/>
      <c r="Q3" s="105"/>
    </row>
    <row r="4" spans="1:17" ht="14.25" x14ac:dyDescent="0.2">
      <c r="A4" s="157" t="s">
        <v>0</v>
      </c>
      <c r="B4" s="148"/>
      <c r="C4" s="148"/>
      <c r="D4" s="156"/>
      <c r="E4" s="148"/>
      <c r="F4" s="148"/>
      <c r="G4" s="147"/>
      <c r="H4" s="150" t="s">
        <v>1</v>
      </c>
      <c r="I4" s="149" t="s">
        <v>144</v>
      </c>
      <c r="J4" s="146"/>
      <c r="K4" s="105"/>
      <c r="L4" s="105"/>
      <c r="M4" s="105"/>
      <c r="N4" s="105"/>
      <c r="O4" s="105"/>
      <c r="P4" s="105"/>
      <c r="Q4" s="105"/>
    </row>
    <row r="5" spans="1:17" x14ac:dyDescent="0.2">
      <c r="A5" s="155" t="str">
        <f>IF(ISBLANK(Raportoija),"",[1]Yleistiedot!A9&amp;" "&amp;Raportoija)</f>
        <v/>
      </c>
      <c r="B5" s="148"/>
      <c r="C5" s="148"/>
      <c r="D5" s="154"/>
      <c r="E5" s="153"/>
      <c r="F5" s="153"/>
      <c r="G5" s="147"/>
      <c r="H5" s="150" t="s">
        <v>3</v>
      </c>
      <c r="I5" s="152"/>
      <c r="J5" s="146"/>
      <c r="K5" s="105"/>
      <c r="L5" s="105"/>
      <c r="M5" s="105"/>
      <c r="N5" s="105"/>
      <c r="O5" s="105"/>
      <c r="P5" s="105"/>
      <c r="Q5" s="105"/>
    </row>
    <row r="6" spans="1:17" x14ac:dyDescent="0.2">
      <c r="A6" s="151"/>
      <c r="B6" s="148"/>
      <c r="C6" s="148"/>
      <c r="D6" s="148"/>
      <c r="E6" s="148"/>
      <c r="F6" s="148"/>
      <c r="G6" s="147"/>
      <c r="H6" s="150" t="s">
        <v>4</v>
      </c>
      <c r="I6" s="149" t="s">
        <v>143</v>
      </c>
      <c r="J6" s="146"/>
      <c r="K6" s="105"/>
      <c r="L6" s="105"/>
      <c r="M6" s="105"/>
      <c r="N6" s="105"/>
      <c r="O6" s="105"/>
      <c r="P6" s="105"/>
      <c r="Q6" s="105"/>
    </row>
    <row r="7" spans="1:17" x14ac:dyDescent="0.2">
      <c r="A7" s="105"/>
      <c r="B7" s="148"/>
      <c r="C7" s="148"/>
      <c r="D7" s="148"/>
      <c r="E7" s="148"/>
      <c r="F7" s="148"/>
      <c r="G7" s="147"/>
      <c r="H7" s="147"/>
      <c r="I7" s="105"/>
      <c r="J7" s="146"/>
      <c r="K7" s="105"/>
      <c r="L7" s="105"/>
      <c r="M7" s="105"/>
      <c r="N7" s="105"/>
      <c r="O7" s="105"/>
      <c r="P7" s="105"/>
      <c r="Q7" s="105"/>
    </row>
    <row r="8" spans="1:17" ht="15.75" x14ac:dyDescent="0.2">
      <c r="A8" s="145" t="s">
        <v>6</v>
      </c>
      <c r="B8" s="116"/>
      <c r="C8" s="116"/>
      <c r="D8" s="116"/>
      <c r="E8" s="116"/>
      <c r="F8" s="116"/>
      <c r="G8" s="116"/>
      <c r="H8" s="118"/>
      <c r="I8" s="116"/>
      <c r="J8" s="116"/>
      <c r="K8" s="118"/>
      <c r="L8" s="116"/>
      <c r="M8" s="107"/>
      <c r="N8" s="107"/>
      <c r="O8" s="107"/>
      <c r="P8" s="107"/>
      <c r="Q8" s="107"/>
    </row>
    <row r="9" spans="1:17" ht="18" x14ac:dyDescent="0.25">
      <c r="A9" s="107"/>
      <c r="B9" s="116"/>
      <c r="C9" s="116"/>
      <c r="D9" s="116"/>
      <c r="E9" s="116"/>
      <c r="F9" s="116"/>
      <c r="G9" s="116"/>
      <c r="H9" s="144" t="s">
        <v>142</v>
      </c>
      <c r="I9" s="143"/>
      <c r="J9" s="116"/>
      <c r="K9" s="118"/>
      <c r="L9" s="142"/>
      <c r="M9" s="107"/>
      <c r="N9" s="107"/>
      <c r="O9" s="107"/>
      <c r="P9" s="107"/>
      <c r="Q9" s="107"/>
    </row>
    <row r="10" spans="1:17" ht="18" x14ac:dyDescent="0.2">
      <c r="A10" s="141" t="s">
        <v>8</v>
      </c>
      <c r="B10" s="141"/>
      <c r="C10" s="141"/>
      <c r="D10" s="141"/>
      <c r="E10" s="141"/>
      <c r="F10" s="141"/>
      <c r="G10" s="140" t="s">
        <v>9</v>
      </c>
      <c r="H10" s="137"/>
      <c r="I10" s="136"/>
      <c r="J10" s="116"/>
      <c r="K10" s="118"/>
      <c r="L10" s="133"/>
      <c r="M10" s="107"/>
      <c r="N10" s="107"/>
      <c r="O10" s="107"/>
      <c r="P10" s="107"/>
      <c r="Q10" s="107"/>
    </row>
    <row r="11" spans="1:17" ht="18" x14ac:dyDescent="0.2">
      <c r="A11" s="139" t="s">
        <v>10</v>
      </c>
      <c r="B11" s="138"/>
      <c r="C11" s="138"/>
      <c r="D11" s="138"/>
      <c r="E11" s="138"/>
      <c r="F11" s="138"/>
      <c r="G11" s="130" t="s">
        <v>11</v>
      </c>
      <c r="H11" s="137"/>
      <c r="I11" s="136"/>
      <c r="J11" s="116"/>
      <c r="K11" s="118"/>
      <c r="L11" s="133"/>
      <c r="M11" s="107"/>
      <c r="N11" s="107"/>
      <c r="O11" s="107"/>
      <c r="P11" s="107"/>
      <c r="Q11" s="107"/>
    </row>
    <row r="12" spans="1:17" ht="18" x14ac:dyDescent="0.2">
      <c r="A12" s="131" t="s">
        <v>12</v>
      </c>
      <c r="B12" s="116"/>
      <c r="C12" s="116"/>
      <c r="D12" s="116"/>
      <c r="E12" s="116"/>
      <c r="F12" s="116"/>
      <c r="G12" s="130" t="s">
        <v>13</v>
      </c>
      <c r="H12" s="135"/>
      <c r="I12" s="134"/>
      <c r="J12" s="116"/>
      <c r="K12" s="118"/>
      <c r="L12" s="133"/>
      <c r="M12" s="107"/>
      <c r="N12" s="107"/>
      <c r="O12" s="107"/>
      <c r="P12" s="107"/>
      <c r="Q12" s="107"/>
    </row>
    <row r="13" spans="1:17" x14ac:dyDescent="0.2">
      <c r="A13" s="131" t="s">
        <v>14</v>
      </c>
      <c r="B13" s="107"/>
      <c r="C13" s="107"/>
      <c r="D13" s="107"/>
      <c r="E13" s="107"/>
      <c r="F13" s="107"/>
      <c r="G13" s="116" t="s">
        <v>41</v>
      </c>
      <c r="H13" s="116"/>
      <c r="I13" s="116"/>
      <c r="J13" s="116"/>
      <c r="K13" s="132"/>
      <c r="L13" s="132"/>
      <c r="M13" s="107"/>
      <c r="N13" s="107"/>
      <c r="O13" s="107"/>
      <c r="P13" s="107"/>
      <c r="Q13" s="107"/>
    </row>
    <row r="14" spans="1:17" x14ac:dyDescent="0.2">
      <c r="A14" s="131" t="s">
        <v>16</v>
      </c>
      <c r="B14" s="116"/>
      <c r="C14" s="116"/>
      <c r="D14" s="116"/>
      <c r="E14" s="116"/>
      <c r="F14" s="116"/>
      <c r="G14" s="46" t="s">
        <v>17</v>
      </c>
      <c r="H14" s="130"/>
      <c r="I14" s="130"/>
      <c r="J14" s="130"/>
      <c r="K14" s="118"/>
      <c r="L14" s="116"/>
      <c r="M14" s="107"/>
      <c r="N14" s="107"/>
      <c r="O14" s="107"/>
      <c r="P14" s="107"/>
      <c r="Q14" s="107"/>
    </row>
    <row r="15" spans="1:17" x14ac:dyDescent="0.2">
      <c r="A15" s="129"/>
      <c r="B15" s="116"/>
      <c r="C15" s="116"/>
      <c r="D15" s="116"/>
      <c r="E15" s="116"/>
      <c r="F15" s="116"/>
      <c r="G15" s="116"/>
      <c r="H15" s="116"/>
      <c r="I15" s="116"/>
      <c r="J15" s="116"/>
      <c r="K15" s="118"/>
      <c r="L15" s="116"/>
      <c r="M15" s="107"/>
      <c r="N15" s="107"/>
      <c r="O15" s="107"/>
      <c r="P15" s="107"/>
      <c r="Q15" s="107"/>
    </row>
    <row r="16" spans="1:17" x14ac:dyDescent="0.2">
      <c r="A16" s="116"/>
      <c r="B16" s="107"/>
      <c r="C16" s="107"/>
      <c r="D16" s="107"/>
      <c r="E16" s="107"/>
      <c r="F16" s="107"/>
      <c r="G16" s="107"/>
      <c r="H16" s="107"/>
      <c r="I16" s="107"/>
      <c r="J16" s="107"/>
      <c r="K16" s="118"/>
      <c r="N16" s="128"/>
      <c r="O16" s="107"/>
      <c r="P16" s="107"/>
      <c r="Q16" s="107"/>
    </row>
    <row r="17" spans="1:17" x14ac:dyDescent="0.2">
      <c r="A17" s="127"/>
      <c r="B17" s="126"/>
      <c r="C17" s="126"/>
      <c r="D17" s="126"/>
      <c r="E17" s="126"/>
      <c r="F17" s="116"/>
      <c r="J17" s="116"/>
      <c r="K17" s="126"/>
      <c r="N17" s="107"/>
      <c r="O17" s="107"/>
      <c r="P17" s="107"/>
      <c r="Q17" s="107"/>
    </row>
    <row r="18" spans="1:17" x14ac:dyDescent="0.2">
      <c r="A18" s="126"/>
      <c r="B18" s="126"/>
      <c r="C18" s="126"/>
      <c r="D18" s="126"/>
      <c r="E18" s="126"/>
      <c r="F18" s="107"/>
      <c r="H18" s="125" t="s">
        <v>42</v>
      </c>
      <c r="I18" s="125" t="s">
        <v>22</v>
      </c>
      <c r="J18" s="125" t="s">
        <v>24</v>
      </c>
      <c r="K18" s="125" t="s">
        <v>26</v>
      </c>
      <c r="L18" s="125" t="s">
        <v>28</v>
      </c>
      <c r="M18" s="125" t="s">
        <v>30</v>
      </c>
      <c r="N18" s="125" t="s">
        <v>32</v>
      </c>
      <c r="O18" s="125" t="s">
        <v>34</v>
      </c>
      <c r="P18" s="125" t="s">
        <v>36</v>
      </c>
      <c r="Q18" s="125" t="s">
        <v>38</v>
      </c>
    </row>
    <row r="19" spans="1:17" x14ac:dyDescent="0.2">
      <c r="A19" s="105"/>
      <c r="B19" s="105"/>
      <c r="C19" s="105"/>
      <c r="D19" s="105"/>
      <c r="E19" s="105"/>
      <c r="F19" s="107"/>
      <c r="H19" s="124" t="s">
        <v>43</v>
      </c>
      <c r="I19" s="123">
        <v>10</v>
      </c>
      <c r="J19" s="123">
        <v>20</v>
      </c>
      <c r="K19" s="123">
        <v>30</v>
      </c>
      <c r="L19" s="123">
        <v>40</v>
      </c>
      <c r="M19" s="123">
        <v>50</v>
      </c>
      <c r="N19" s="123">
        <v>60</v>
      </c>
      <c r="O19" s="123">
        <v>70</v>
      </c>
      <c r="P19" s="123">
        <v>80</v>
      </c>
      <c r="Q19" s="123">
        <v>90</v>
      </c>
    </row>
    <row r="20" spans="1:17" ht="33" customHeight="1" x14ac:dyDescent="0.2">
      <c r="A20" s="122" t="s">
        <v>19</v>
      </c>
      <c r="B20" s="122"/>
      <c r="C20" s="122"/>
      <c r="D20" s="122"/>
      <c r="E20" s="122" t="s">
        <v>20</v>
      </c>
      <c r="F20" s="107"/>
      <c r="G20" s="121" t="s">
        <v>114</v>
      </c>
      <c r="H20" s="120"/>
      <c r="I20" s="119" t="s">
        <v>39</v>
      </c>
      <c r="J20" s="119" t="s">
        <v>39</v>
      </c>
      <c r="K20" s="119" t="s">
        <v>39</v>
      </c>
      <c r="L20" s="119" t="s">
        <v>39</v>
      </c>
      <c r="M20" s="119" t="s">
        <v>39</v>
      </c>
      <c r="N20" s="119" t="s">
        <v>39</v>
      </c>
      <c r="O20" s="119" t="s">
        <v>39</v>
      </c>
      <c r="P20" s="119" t="s">
        <v>39</v>
      </c>
      <c r="Q20" s="119" t="s">
        <v>39</v>
      </c>
    </row>
    <row r="21" spans="1:17" ht="24" x14ac:dyDescent="0.2">
      <c r="A21" s="110" t="s">
        <v>43</v>
      </c>
      <c r="B21" s="111"/>
      <c r="C21" s="111"/>
      <c r="D21" s="109"/>
      <c r="E21" s="108"/>
      <c r="F21" s="107"/>
      <c r="G21" s="113" t="s">
        <v>141</v>
      </c>
      <c r="H21" s="53">
        <f>SUM(I21:Q21)</f>
        <v>0</v>
      </c>
      <c r="I21" s="54"/>
      <c r="J21" s="54"/>
      <c r="K21" s="54"/>
      <c r="L21" s="54"/>
      <c r="M21" s="54"/>
      <c r="N21" s="54"/>
      <c r="O21" s="54"/>
      <c r="P21" s="54"/>
      <c r="Q21" s="54"/>
    </row>
    <row r="22" spans="1:17" x14ac:dyDescent="0.2">
      <c r="A22" s="110" t="s">
        <v>21</v>
      </c>
      <c r="B22" s="111"/>
      <c r="C22" s="111"/>
      <c r="D22" s="109"/>
      <c r="E22" s="108"/>
      <c r="F22" s="107"/>
      <c r="G22" s="69" t="s">
        <v>140</v>
      </c>
      <c r="H22" s="53">
        <f>SUM(I22:Q22)</f>
        <v>0</v>
      </c>
      <c r="I22" s="54"/>
      <c r="J22" s="54"/>
      <c r="K22" s="54"/>
      <c r="L22" s="54"/>
      <c r="M22" s="54"/>
      <c r="N22" s="54"/>
      <c r="O22" s="54"/>
      <c r="P22" s="54"/>
      <c r="Q22" s="54"/>
    </row>
    <row r="23" spans="1:17" x14ac:dyDescent="0.2">
      <c r="A23" s="115"/>
      <c r="B23" s="117"/>
      <c r="C23" s="117"/>
      <c r="D23" s="109"/>
      <c r="E23" s="114"/>
      <c r="F23" s="107"/>
      <c r="G23" s="69"/>
      <c r="H23" s="112"/>
    </row>
    <row r="24" spans="1:17" x14ac:dyDescent="0.2">
      <c r="A24" s="118"/>
      <c r="B24" s="118"/>
      <c r="C24" s="118"/>
      <c r="D24" s="118"/>
      <c r="E24" s="118"/>
      <c r="F24" s="107"/>
      <c r="G24" s="70" t="s">
        <v>139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x14ac:dyDescent="0.2">
      <c r="A25" s="110" t="s">
        <v>46</v>
      </c>
      <c r="B25" s="110"/>
      <c r="C25" s="111"/>
      <c r="D25" s="109"/>
      <c r="E25" s="108"/>
      <c r="F25" s="107"/>
      <c r="G25" s="69" t="s">
        <v>138</v>
      </c>
      <c r="H25" s="53">
        <f>SUM(I25:Q25)</f>
        <v>0</v>
      </c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15"/>
      <c r="B26" s="117"/>
      <c r="C26" s="117"/>
      <c r="D26" s="109"/>
      <c r="E26" s="114"/>
      <c r="F26" s="107"/>
      <c r="G26" s="69"/>
    </row>
    <row r="27" spans="1:17" x14ac:dyDescent="0.2">
      <c r="A27" s="115"/>
      <c r="B27" s="115"/>
      <c r="C27" s="115"/>
      <c r="D27" s="109"/>
      <c r="E27" s="114"/>
      <c r="F27" s="116"/>
      <c r="G27" s="70" t="s">
        <v>137</v>
      </c>
    </row>
    <row r="28" spans="1:17" x14ac:dyDescent="0.2">
      <c r="A28" s="110" t="s">
        <v>23</v>
      </c>
      <c r="B28" s="110"/>
      <c r="C28" s="110"/>
      <c r="D28" s="109"/>
      <c r="E28" s="108"/>
      <c r="F28" s="116"/>
      <c r="G28" s="69" t="s">
        <v>136</v>
      </c>
      <c r="H28" s="103">
        <f>SUM(I28:Q28)</f>
        <v>0</v>
      </c>
      <c r="I28" s="103">
        <f>I31+I30+I29+I32</f>
        <v>0</v>
      </c>
      <c r="J28" s="103">
        <f>J31+J30+J29+J32</f>
        <v>0</v>
      </c>
      <c r="K28" s="103">
        <f>K31+K30+K29+K32</f>
        <v>0</v>
      </c>
      <c r="L28" s="103">
        <f>L31+L30+L29+L32</f>
        <v>0</v>
      </c>
      <c r="M28" s="103">
        <f>M31+M30+M29+M32</f>
        <v>0</v>
      </c>
      <c r="N28" s="103">
        <f>N31+N30+N29+N32</f>
        <v>0</v>
      </c>
      <c r="O28" s="103">
        <f>O31+O30+O29+O32</f>
        <v>0</v>
      </c>
      <c r="P28" s="103">
        <f>P31+P30+P29+P32</f>
        <v>0</v>
      </c>
      <c r="Q28" s="103">
        <f>Q31+Q30+Q29+Q32</f>
        <v>0</v>
      </c>
    </row>
    <row r="29" spans="1:17" x14ac:dyDescent="0.2">
      <c r="A29" s="110" t="s">
        <v>23</v>
      </c>
      <c r="B29" s="110" t="s">
        <v>43</v>
      </c>
      <c r="C29" s="110"/>
      <c r="D29" s="109"/>
      <c r="E29" s="108"/>
      <c r="F29" s="116"/>
      <c r="G29" s="106" t="s">
        <v>135</v>
      </c>
      <c r="H29" s="53">
        <f>SUM(I29:Q29)</f>
        <v>0</v>
      </c>
      <c r="I29" s="54"/>
      <c r="J29" s="54"/>
      <c r="K29" s="54"/>
      <c r="L29" s="54"/>
      <c r="M29" s="54"/>
      <c r="N29" s="54"/>
      <c r="O29" s="54"/>
      <c r="P29" s="54"/>
      <c r="Q29" s="54"/>
    </row>
    <row r="30" spans="1:17" x14ac:dyDescent="0.2">
      <c r="A30" s="110" t="s">
        <v>23</v>
      </c>
      <c r="B30" s="110" t="s">
        <v>43</v>
      </c>
      <c r="C30" s="110" t="s">
        <v>43</v>
      </c>
      <c r="D30" s="109"/>
      <c r="E30" s="108"/>
      <c r="F30" s="116"/>
      <c r="G30" s="106" t="s">
        <v>134</v>
      </c>
      <c r="H30" s="53">
        <f>SUM(I30:Q30)</f>
        <v>0</v>
      </c>
      <c r="I30" s="54"/>
      <c r="J30" s="54"/>
      <c r="K30" s="54"/>
      <c r="L30" s="54"/>
      <c r="M30" s="54"/>
      <c r="N30" s="54"/>
      <c r="O30" s="54"/>
      <c r="P30" s="54"/>
      <c r="Q30" s="54"/>
    </row>
    <row r="31" spans="1:17" x14ac:dyDescent="0.2">
      <c r="A31" s="110" t="s">
        <v>23</v>
      </c>
      <c r="B31" s="110" t="s">
        <v>43</v>
      </c>
      <c r="C31" s="110" t="s">
        <v>21</v>
      </c>
      <c r="D31" s="109"/>
      <c r="E31" s="108"/>
      <c r="F31" s="116"/>
      <c r="G31" s="106" t="s">
        <v>133</v>
      </c>
      <c r="H31" s="53">
        <f>SUM(I31:Q31)</f>
        <v>0</v>
      </c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24" x14ac:dyDescent="0.2">
      <c r="A32" s="110" t="s">
        <v>23</v>
      </c>
      <c r="B32" s="110" t="s">
        <v>21</v>
      </c>
      <c r="C32" s="110"/>
      <c r="D32" s="109"/>
      <c r="E32" s="108"/>
      <c r="F32" s="107"/>
      <c r="G32" s="113" t="s">
        <v>132</v>
      </c>
      <c r="H32" s="53">
        <f>SUM(I32:Q32)</f>
        <v>0</v>
      </c>
      <c r="I32" s="54"/>
      <c r="J32" s="54"/>
      <c r="K32" s="54"/>
      <c r="L32" s="54"/>
      <c r="M32" s="54"/>
      <c r="N32" s="54"/>
      <c r="O32" s="54"/>
      <c r="P32" s="54"/>
      <c r="Q32" s="54"/>
    </row>
    <row r="33" spans="1:18" x14ac:dyDescent="0.2">
      <c r="A33" s="115"/>
      <c r="B33" s="115"/>
      <c r="C33" s="115"/>
      <c r="D33" s="109"/>
      <c r="E33" s="114"/>
      <c r="F33" s="107"/>
      <c r="G33" s="113"/>
      <c r="H33" s="112"/>
    </row>
    <row r="34" spans="1:18" x14ac:dyDescent="0.2">
      <c r="G34" s="70" t="s">
        <v>131</v>
      </c>
    </row>
    <row r="35" spans="1:18" x14ac:dyDescent="0.2">
      <c r="A35" s="110" t="s">
        <v>49</v>
      </c>
      <c r="B35" s="110"/>
      <c r="C35" s="110"/>
      <c r="D35" s="109"/>
      <c r="E35" s="108"/>
      <c r="G35" s="69" t="s">
        <v>130</v>
      </c>
      <c r="H35" s="53">
        <f>SUM(I35:Q35)</f>
        <v>0</v>
      </c>
      <c r="I35" s="53">
        <f>I28-I25</f>
        <v>0</v>
      </c>
      <c r="J35" s="53">
        <f>J28-J25</f>
        <v>0</v>
      </c>
      <c r="K35" s="53">
        <f>K28-K25</f>
        <v>0</v>
      </c>
      <c r="L35" s="53">
        <f>L28-L25</f>
        <v>0</v>
      </c>
      <c r="M35" s="53">
        <f>M28-M25</f>
        <v>0</v>
      </c>
      <c r="N35" s="53">
        <f>N28-N25</f>
        <v>0</v>
      </c>
      <c r="O35" s="53">
        <f>O28-O25</f>
        <v>0</v>
      </c>
      <c r="P35" s="53">
        <f>P28-P25</f>
        <v>0</v>
      </c>
      <c r="Q35" s="53">
        <f>Q28-Q25</f>
        <v>0</v>
      </c>
    </row>
    <row r="37" spans="1:18" x14ac:dyDescent="0.2">
      <c r="G37" s="70" t="s">
        <v>129</v>
      </c>
    </row>
    <row r="38" spans="1:18" x14ac:dyDescent="0.2">
      <c r="A38" s="110" t="s">
        <v>25</v>
      </c>
      <c r="B38" s="110"/>
      <c r="C38" s="110"/>
      <c r="D38" s="109"/>
      <c r="E38" s="108"/>
      <c r="F38" s="107"/>
      <c r="G38" s="69" t="s">
        <v>128</v>
      </c>
      <c r="H38" s="53">
        <f>SUM(I38:Q38)</f>
        <v>0</v>
      </c>
      <c r="I38" s="53">
        <f>SUM(I39:I44)</f>
        <v>0</v>
      </c>
      <c r="J38" s="53">
        <f>SUM(J39:J44)</f>
        <v>0</v>
      </c>
      <c r="K38" s="53">
        <f>SUM(K39:K44)</f>
        <v>0</v>
      </c>
      <c r="L38" s="53">
        <f>SUM(L39:L44)</f>
        <v>0</v>
      </c>
      <c r="M38" s="53">
        <f>SUM(M39:M44)</f>
        <v>0</v>
      </c>
      <c r="N38" s="53">
        <f>SUM(N39:N44)</f>
        <v>0</v>
      </c>
      <c r="O38" s="53">
        <f>SUM(O39:O44)</f>
        <v>0</v>
      </c>
      <c r="P38" s="53">
        <f>SUM(P39:P44)</f>
        <v>0</v>
      </c>
      <c r="Q38" s="53">
        <f>SUM(Q39:Q44)</f>
        <v>0</v>
      </c>
    </row>
    <row r="39" spans="1:18" x14ac:dyDescent="0.2">
      <c r="A39" s="110" t="s">
        <v>25</v>
      </c>
      <c r="B39" s="110" t="s">
        <v>43</v>
      </c>
      <c r="C39" s="111"/>
      <c r="D39" s="109"/>
      <c r="E39" s="108"/>
      <c r="F39" s="107"/>
      <c r="G39" s="106" t="s">
        <v>127</v>
      </c>
      <c r="H39" s="53">
        <f>SUM(I39:Q39)</f>
        <v>0</v>
      </c>
      <c r="I39" s="54"/>
      <c r="J39" s="54"/>
      <c r="K39" s="54"/>
      <c r="L39" s="54"/>
      <c r="M39" s="54"/>
      <c r="N39" s="54"/>
      <c r="O39" s="54"/>
      <c r="P39" s="54"/>
      <c r="Q39" s="54"/>
    </row>
    <row r="40" spans="1:18" x14ac:dyDescent="0.2">
      <c r="A40" s="110" t="s">
        <v>25</v>
      </c>
      <c r="B40" s="110" t="s">
        <v>21</v>
      </c>
      <c r="C40" s="110"/>
      <c r="D40" s="109"/>
      <c r="E40" s="108"/>
      <c r="F40" s="107"/>
      <c r="G40" s="69" t="s">
        <v>126</v>
      </c>
      <c r="H40" s="53">
        <f>SUM(I40:Q40)</f>
        <v>0</v>
      </c>
      <c r="I40" s="53">
        <f>I41+I42</f>
        <v>0</v>
      </c>
      <c r="J40" s="53">
        <f>J41+J42</f>
        <v>0</v>
      </c>
      <c r="K40" s="53">
        <f>K41+K42</f>
        <v>0</v>
      </c>
      <c r="L40" s="53">
        <f>L41+L42</f>
        <v>0</v>
      </c>
      <c r="M40" s="53">
        <f>M41+M42</f>
        <v>0</v>
      </c>
      <c r="N40" s="53">
        <f>N41+N42</f>
        <v>0</v>
      </c>
      <c r="O40" s="53">
        <f>O41+O42</f>
        <v>0</v>
      </c>
      <c r="P40" s="53">
        <f>P41+P42</f>
        <v>0</v>
      </c>
      <c r="Q40" s="53">
        <f>Q41+Q42</f>
        <v>0</v>
      </c>
    </row>
    <row r="41" spans="1:18" x14ac:dyDescent="0.2">
      <c r="A41" s="110" t="s">
        <v>25</v>
      </c>
      <c r="B41" s="110" t="s">
        <v>21</v>
      </c>
      <c r="C41" s="110" t="s">
        <v>43</v>
      </c>
      <c r="D41" s="109"/>
      <c r="E41" s="108"/>
      <c r="F41" s="107"/>
      <c r="G41" s="106" t="s">
        <v>125</v>
      </c>
      <c r="H41" s="53">
        <f>SUM(I41:Q41)</f>
        <v>0</v>
      </c>
      <c r="I41" s="54"/>
      <c r="J41" s="54"/>
      <c r="K41" s="54"/>
      <c r="L41" s="54"/>
      <c r="M41" s="54"/>
      <c r="N41" s="54"/>
      <c r="O41" s="54"/>
      <c r="P41" s="54"/>
      <c r="Q41" s="54"/>
    </row>
    <row r="42" spans="1:18" x14ac:dyDescent="0.2">
      <c r="A42" s="110" t="s">
        <v>25</v>
      </c>
      <c r="B42" s="110" t="s">
        <v>21</v>
      </c>
      <c r="C42" s="110" t="s">
        <v>21</v>
      </c>
      <c r="D42" s="109"/>
      <c r="E42" s="108"/>
      <c r="F42" s="107"/>
      <c r="G42" s="106" t="s">
        <v>124</v>
      </c>
      <c r="H42" s="53">
        <f>SUM(I42:Q42)</f>
        <v>0</v>
      </c>
      <c r="I42" s="54"/>
      <c r="J42" s="54"/>
      <c r="K42" s="54"/>
      <c r="L42" s="54"/>
      <c r="M42" s="54"/>
      <c r="N42" s="54"/>
      <c r="O42" s="54"/>
      <c r="P42" s="54"/>
      <c r="Q42" s="54"/>
    </row>
    <row r="44" spans="1:18" ht="15.75" x14ac:dyDescent="0.2">
      <c r="A44" s="110" t="s">
        <v>52</v>
      </c>
      <c r="B44" s="110"/>
      <c r="C44" s="110"/>
      <c r="D44" s="109"/>
      <c r="E44" s="108"/>
      <c r="F44" s="107"/>
      <c r="G44" s="69" t="s">
        <v>123</v>
      </c>
      <c r="H44" s="53">
        <f>IF(H$21=0,0,H38/$H$21*100)</f>
        <v>0</v>
      </c>
      <c r="I44" s="81"/>
      <c r="J44" s="81"/>
      <c r="K44" s="81"/>
      <c r="L44" s="81"/>
      <c r="M44" s="81"/>
      <c r="N44" s="81"/>
      <c r="O44" s="81"/>
      <c r="P44" s="81"/>
      <c r="Q44" s="81"/>
      <c r="R44" s="105"/>
    </row>
    <row r="45" spans="1:18" ht="15.75" x14ac:dyDescent="0.2">
      <c r="A45" s="110" t="s">
        <v>52</v>
      </c>
      <c r="B45" s="110" t="s">
        <v>43</v>
      </c>
      <c r="C45" s="111"/>
      <c r="D45" s="109"/>
      <c r="E45" s="108"/>
      <c r="F45" s="107"/>
      <c r="G45" s="106" t="s">
        <v>122</v>
      </c>
      <c r="H45" s="53">
        <f>IF(H$21=0,0,H39/$H$21*100)</f>
        <v>0</v>
      </c>
      <c r="I45" s="81"/>
      <c r="J45" s="81"/>
      <c r="K45" s="81"/>
      <c r="L45" s="81"/>
      <c r="M45" s="81"/>
      <c r="N45" s="81"/>
      <c r="O45" s="81"/>
      <c r="P45" s="81"/>
      <c r="Q45" s="81"/>
    </row>
    <row r="46" spans="1:18" ht="15.75" x14ac:dyDescent="0.2">
      <c r="A46" s="110" t="s">
        <v>52</v>
      </c>
      <c r="B46" s="110" t="s">
        <v>21</v>
      </c>
      <c r="C46" s="110"/>
      <c r="D46" s="109"/>
      <c r="E46" s="108"/>
      <c r="F46" s="107"/>
      <c r="G46" s="69" t="s">
        <v>121</v>
      </c>
      <c r="H46" s="53">
        <f>IF(H$21=0,0,H40/$H$21*100)</f>
        <v>0</v>
      </c>
      <c r="I46" s="81"/>
      <c r="J46" s="81"/>
      <c r="K46" s="81"/>
      <c r="L46" s="81"/>
      <c r="M46" s="81"/>
      <c r="N46" s="81"/>
      <c r="O46" s="81"/>
      <c r="P46" s="81"/>
      <c r="Q46" s="81"/>
    </row>
    <row r="47" spans="1:18" ht="15.75" x14ac:dyDescent="0.2">
      <c r="A47" s="110" t="s">
        <v>52</v>
      </c>
      <c r="B47" s="110" t="s">
        <v>21</v>
      </c>
      <c r="C47" s="110" t="s">
        <v>43</v>
      </c>
      <c r="D47" s="109"/>
      <c r="E47" s="108"/>
      <c r="F47" s="107"/>
      <c r="G47" s="106" t="s">
        <v>120</v>
      </c>
      <c r="H47" s="53">
        <f>IF(H$21=0,0,H41/$H$21*100)</f>
        <v>0</v>
      </c>
      <c r="I47" s="81"/>
      <c r="J47" s="81"/>
      <c r="K47" s="81"/>
      <c r="L47" s="81"/>
      <c r="M47" s="81"/>
      <c r="N47" s="81"/>
      <c r="O47" s="81"/>
      <c r="P47" s="81"/>
      <c r="Q47" s="81"/>
    </row>
    <row r="48" spans="1:18" ht="15.75" x14ac:dyDescent="0.2">
      <c r="A48" s="110" t="s">
        <v>52</v>
      </c>
      <c r="B48" s="110" t="s">
        <v>21</v>
      </c>
      <c r="C48" s="110" t="s">
        <v>21</v>
      </c>
      <c r="D48" s="109"/>
      <c r="E48" s="108"/>
      <c r="F48" s="107"/>
      <c r="G48" s="106" t="s">
        <v>119</v>
      </c>
      <c r="H48" s="53">
        <f>IF(H$21=0,0,H42/$H$21*100)</f>
        <v>0</v>
      </c>
      <c r="I48" s="81"/>
      <c r="J48" s="81"/>
      <c r="K48" s="81"/>
      <c r="L48" s="81"/>
      <c r="M48" s="81"/>
      <c r="N48" s="81"/>
      <c r="O48" s="81"/>
      <c r="P48" s="81"/>
      <c r="Q48" s="81"/>
      <c r="R48" s="105"/>
    </row>
  </sheetData>
  <mergeCells count="4">
    <mergeCell ref="H9:I12"/>
    <mergeCell ref="A10:F10"/>
    <mergeCell ref="A11:F11"/>
    <mergeCell ref="A1:J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64220-A5C1-421F-A8E3-9EBBC3BD2739}">
  <dimension ref="A1:AD123"/>
  <sheetViews>
    <sheetView showGridLines="0" workbookViewId="0">
      <selection activeCell="K18" sqref="K18"/>
    </sheetView>
  </sheetViews>
  <sheetFormatPr defaultRowHeight="12.75" x14ac:dyDescent="0.2"/>
  <cols>
    <col min="1" max="1" width="8.85546875" style="104" customWidth="1"/>
    <col min="2" max="3" width="3" style="104" bestFit="1" customWidth="1"/>
    <col min="4" max="4" width="2.42578125" style="104" customWidth="1"/>
    <col min="5" max="5" width="4" style="104" bestFit="1" customWidth="1"/>
    <col min="6" max="6" width="3.5703125" style="104" customWidth="1"/>
    <col min="7" max="7" width="30.85546875" style="104" customWidth="1"/>
    <col min="8" max="8" width="19.7109375" style="104" customWidth="1"/>
    <col min="9" max="9" width="13.5703125" style="104" customWidth="1"/>
    <col min="10" max="10" width="17.42578125" style="104" bestFit="1" customWidth="1"/>
    <col min="11" max="11" width="17" style="104" customWidth="1"/>
    <col min="12" max="12" width="12.5703125" style="104" customWidth="1"/>
    <col min="13" max="13" width="20.28515625" style="104" customWidth="1"/>
    <col min="14" max="14" width="13.140625" style="104" customWidth="1"/>
    <col min="15" max="15" width="20.140625" style="104" customWidth="1"/>
    <col min="16" max="16" width="19.42578125" style="104" customWidth="1"/>
    <col min="17" max="17" width="12.42578125" style="104" customWidth="1"/>
    <col min="18" max="18" width="17.5703125" style="104" customWidth="1"/>
    <col min="19" max="19" width="20.5703125" style="104" customWidth="1"/>
    <col min="20" max="256" width="9.140625" style="104"/>
    <col min="257" max="257" width="8.85546875" style="104" customWidth="1"/>
    <col min="258" max="259" width="3" style="104" bestFit="1" customWidth="1"/>
    <col min="260" max="260" width="2.42578125" style="104" customWidth="1"/>
    <col min="261" max="261" width="4" style="104" bestFit="1" customWidth="1"/>
    <col min="262" max="262" width="3.5703125" style="104" customWidth="1"/>
    <col min="263" max="263" width="58.42578125" style="104" customWidth="1"/>
    <col min="264" max="264" width="19.7109375" style="104" customWidth="1"/>
    <col min="265" max="265" width="13.5703125" style="104" customWidth="1"/>
    <col min="266" max="266" width="17.42578125" style="104" bestFit="1" customWidth="1"/>
    <col min="267" max="267" width="17" style="104" customWidth="1"/>
    <col min="268" max="268" width="12.5703125" style="104" customWidth="1"/>
    <col min="269" max="269" width="20.28515625" style="104" customWidth="1"/>
    <col min="270" max="270" width="13.140625" style="104" customWidth="1"/>
    <col min="271" max="271" width="20.140625" style="104" customWidth="1"/>
    <col min="272" max="272" width="15.28515625" style="104" customWidth="1"/>
    <col min="273" max="273" width="12.42578125" style="104" customWidth="1"/>
    <col min="274" max="274" width="17.5703125" style="104" customWidth="1"/>
    <col min="275" max="275" width="20.5703125" style="104" customWidth="1"/>
    <col min="276" max="512" width="9.140625" style="104"/>
    <col min="513" max="513" width="8.85546875" style="104" customWidth="1"/>
    <col min="514" max="515" width="3" style="104" bestFit="1" customWidth="1"/>
    <col min="516" max="516" width="2.42578125" style="104" customWidth="1"/>
    <col min="517" max="517" width="4" style="104" bestFit="1" customWidth="1"/>
    <col min="518" max="518" width="3.5703125" style="104" customWidth="1"/>
    <col min="519" max="519" width="58.42578125" style="104" customWidth="1"/>
    <col min="520" max="520" width="19.7109375" style="104" customWidth="1"/>
    <col min="521" max="521" width="13.5703125" style="104" customWidth="1"/>
    <col min="522" max="522" width="17.42578125" style="104" bestFit="1" customWidth="1"/>
    <col min="523" max="523" width="17" style="104" customWidth="1"/>
    <col min="524" max="524" width="12.5703125" style="104" customWidth="1"/>
    <col min="525" max="525" width="20.28515625" style="104" customWidth="1"/>
    <col min="526" max="526" width="13.140625" style="104" customWidth="1"/>
    <col min="527" max="527" width="20.140625" style="104" customWidth="1"/>
    <col min="528" max="528" width="15.28515625" style="104" customWidth="1"/>
    <col min="529" max="529" width="12.42578125" style="104" customWidth="1"/>
    <col min="530" max="530" width="17.5703125" style="104" customWidth="1"/>
    <col min="531" max="531" width="20.5703125" style="104" customWidth="1"/>
    <col min="532" max="768" width="9.140625" style="104"/>
    <col min="769" max="769" width="8.85546875" style="104" customWidth="1"/>
    <col min="770" max="771" width="3" style="104" bestFit="1" customWidth="1"/>
    <col min="772" max="772" width="2.42578125" style="104" customWidth="1"/>
    <col min="773" max="773" width="4" style="104" bestFit="1" customWidth="1"/>
    <col min="774" max="774" width="3.5703125" style="104" customWidth="1"/>
    <col min="775" max="775" width="58.42578125" style="104" customWidth="1"/>
    <col min="776" max="776" width="19.7109375" style="104" customWidth="1"/>
    <col min="777" max="777" width="13.5703125" style="104" customWidth="1"/>
    <col min="778" max="778" width="17.42578125" style="104" bestFit="1" customWidth="1"/>
    <col min="779" max="779" width="17" style="104" customWidth="1"/>
    <col min="780" max="780" width="12.5703125" style="104" customWidth="1"/>
    <col min="781" max="781" width="20.28515625" style="104" customWidth="1"/>
    <col min="782" max="782" width="13.140625" style="104" customWidth="1"/>
    <col min="783" max="783" width="20.140625" style="104" customWidth="1"/>
    <col min="784" max="784" width="15.28515625" style="104" customWidth="1"/>
    <col min="785" max="785" width="12.42578125" style="104" customWidth="1"/>
    <col min="786" max="786" width="17.5703125" style="104" customWidth="1"/>
    <col min="787" max="787" width="20.5703125" style="104" customWidth="1"/>
    <col min="788" max="1024" width="9.140625" style="104"/>
    <col min="1025" max="1025" width="8.85546875" style="104" customWidth="1"/>
    <col min="1026" max="1027" width="3" style="104" bestFit="1" customWidth="1"/>
    <col min="1028" max="1028" width="2.42578125" style="104" customWidth="1"/>
    <col min="1029" max="1029" width="4" style="104" bestFit="1" customWidth="1"/>
    <col min="1030" max="1030" width="3.5703125" style="104" customWidth="1"/>
    <col min="1031" max="1031" width="58.42578125" style="104" customWidth="1"/>
    <col min="1032" max="1032" width="19.7109375" style="104" customWidth="1"/>
    <col min="1033" max="1033" width="13.5703125" style="104" customWidth="1"/>
    <col min="1034" max="1034" width="17.42578125" style="104" bestFit="1" customWidth="1"/>
    <col min="1035" max="1035" width="17" style="104" customWidth="1"/>
    <col min="1036" max="1036" width="12.5703125" style="104" customWidth="1"/>
    <col min="1037" max="1037" width="20.28515625" style="104" customWidth="1"/>
    <col min="1038" max="1038" width="13.140625" style="104" customWidth="1"/>
    <col min="1039" max="1039" width="20.140625" style="104" customWidth="1"/>
    <col min="1040" max="1040" width="15.28515625" style="104" customWidth="1"/>
    <col min="1041" max="1041" width="12.42578125" style="104" customWidth="1"/>
    <col min="1042" max="1042" width="17.5703125" style="104" customWidth="1"/>
    <col min="1043" max="1043" width="20.5703125" style="104" customWidth="1"/>
    <col min="1044" max="1280" width="9.140625" style="104"/>
    <col min="1281" max="1281" width="8.85546875" style="104" customWidth="1"/>
    <col min="1282" max="1283" width="3" style="104" bestFit="1" customWidth="1"/>
    <col min="1284" max="1284" width="2.42578125" style="104" customWidth="1"/>
    <col min="1285" max="1285" width="4" style="104" bestFit="1" customWidth="1"/>
    <col min="1286" max="1286" width="3.5703125" style="104" customWidth="1"/>
    <col min="1287" max="1287" width="58.42578125" style="104" customWidth="1"/>
    <col min="1288" max="1288" width="19.7109375" style="104" customWidth="1"/>
    <col min="1289" max="1289" width="13.5703125" style="104" customWidth="1"/>
    <col min="1290" max="1290" width="17.42578125" style="104" bestFit="1" customWidth="1"/>
    <col min="1291" max="1291" width="17" style="104" customWidth="1"/>
    <col min="1292" max="1292" width="12.5703125" style="104" customWidth="1"/>
    <col min="1293" max="1293" width="20.28515625" style="104" customWidth="1"/>
    <col min="1294" max="1294" width="13.140625" style="104" customWidth="1"/>
    <col min="1295" max="1295" width="20.140625" style="104" customWidth="1"/>
    <col min="1296" max="1296" width="15.28515625" style="104" customWidth="1"/>
    <col min="1297" max="1297" width="12.42578125" style="104" customWidth="1"/>
    <col min="1298" max="1298" width="17.5703125" style="104" customWidth="1"/>
    <col min="1299" max="1299" width="20.5703125" style="104" customWidth="1"/>
    <col min="1300" max="1536" width="9.140625" style="104"/>
    <col min="1537" max="1537" width="8.85546875" style="104" customWidth="1"/>
    <col min="1538" max="1539" width="3" style="104" bestFit="1" customWidth="1"/>
    <col min="1540" max="1540" width="2.42578125" style="104" customWidth="1"/>
    <col min="1541" max="1541" width="4" style="104" bestFit="1" customWidth="1"/>
    <col min="1542" max="1542" width="3.5703125" style="104" customWidth="1"/>
    <col min="1543" max="1543" width="58.42578125" style="104" customWidth="1"/>
    <col min="1544" max="1544" width="19.7109375" style="104" customWidth="1"/>
    <col min="1545" max="1545" width="13.5703125" style="104" customWidth="1"/>
    <col min="1546" max="1546" width="17.42578125" style="104" bestFit="1" customWidth="1"/>
    <col min="1547" max="1547" width="17" style="104" customWidth="1"/>
    <col min="1548" max="1548" width="12.5703125" style="104" customWidth="1"/>
    <col min="1549" max="1549" width="20.28515625" style="104" customWidth="1"/>
    <col min="1550" max="1550" width="13.140625" style="104" customWidth="1"/>
    <col min="1551" max="1551" width="20.140625" style="104" customWidth="1"/>
    <col min="1552" max="1552" width="15.28515625" style="104" customWidth="1"/>
    <col min="1553" max="1553" width="12.42578125" style="104" customWidth="1"/>
    <col min="1554" max="1554" width="17.5703125" style="104" customWidth="1"/>
    <col min="1555" max="1555" width="20.5703125" style="104" customWidth="1"/>
    <col min="1556" max="1792" width="9.140625" style="104"/>
    <col min="1793" max="1793" width="8.85546875" style="104" customWidth="1"/>
    <col min="1794" max="1795" width="3" style="104" bestFit="1" customWidth="1"/>
    <col min="1796" max="1796" width="2.42578125" style="104" customWidth="1"/>
    <col min="1797" max="1797" width="4" style="104" bestFit="1" customWidth="1"/>
    <col min="1798" max="1798" width="3.5703125" style="104" customWidth="1"/>
    <col min="1799" max="1799" width="58.42578125" style="104" customWidth="1"/>
    <col min="1800" max="1800" width="19.7109375" style="104" customWidth="1"/>
    <col min="1801" max="1801" width="13.5703125" style="104" customWidth="1"/>
    <col min="1802" max="1802" width="17.42578125" style="104" bestFit="1" customWidth="1"/>
    <col min="1803" max="1803" width="17" style="104" customWidth="1"/>
    <col min="1804" max="1804" width="12.5703125" style="104" customWidth="1"/>
    <col min="1805" max="1805" width="20.28515625" style="104" customWidth="1"/>
    <col min="1806" max="1806" width="13.140625" style="104" customWidth="1"/>
    <col min="1807" max="1807" width="20.140625" style="104" customWidth="1"/>
    <col min="1808" max="1808" width="15.28515625" style="104" customWidth="1"/>
    <col min="1809" max="1809" width="12.42578125" style="104" customWidth="1"/>
    <col min="1810" max="1810" width="17.5703125" style="104" customWidth="1"/>
    <col min="1811" max="1811" width="20.5703125" style="104" customWidth="1"/>
    <col min="1812" max="2048" width="9.140625" style="104"/>
    <col min="2049" max="2049" width="8.85546875" style="104" customWidth="1"/>
    <col min="2050" max="2051" width="3" style="104" bestFit="1" customWidth="1"/>
    <col min="2052" max="2052" width="2.42578125" style="104" customWidth="1"/>
    <col min="2053" max="2053" width="4" style="104" bestFit="1" customWidth="1"/>
    <col min="2054" max="2054" width="3.5703125" style="104" customWidth="1"/>
    <col min="2055" max="2055" width="58.42578125" style="104" customWidth="1"/>
    <col min="2056" max="2056" width="19.7109375" style="104" customWidth="1"/>
    <col min="2057" max="2057" width="13.5703125" style="104" customWidth="1"/>
    <col min="2058" max="2058" width="17.42578125" style="104" bestFit="1" customWidth="1"/>
    <col min="2059" max="2059" width="17" style="104" customWidth="1"/>
    <col min="2060" max="2060" width="12.5703125" style="104" customWidth="1"/>
    <col min="2061" max="2061" width="20.28515625" style="104" customWidth="1"/>
    <col min="2062" max="2062" width="13.140625" style="104" customWidth="1"/>
    <col min="2063" max="2063" width="20.140625" style="104" customWidth="1"/>
    <col min="2064" max="2064" width="15.28515625" style="104" customWidth="1"/>
    <col min="2065" max="2065" width="12.42578125" style="104" customWidth="1"/>
    <col min="2066" max="2066" width="17.5703125" style="104" customWidth="1"/>
    <col min="2067" max="2067" width="20.5703125" style="104" customWidth="1"/>
    <col min="2068" max="2304" width="9.140625" style="104"/>
    <col min="2305" max="2305" width="8.85546875" style="104" customWidth="1"/>
    <col min="2306" max="2307" width="3" style="104" bestFit="1" customWidth="1"/>
    <col min="2308" max="2308" width="2.42578125" style="104" customWidth="1"/>
    <col min="2309" max="2309" width="4" style="104" bestFit="1" customWidth="1"/>
    <col min="2310" max="2310" width="3.5703125" style="104" customWidth="1"/>
    <col min="2311" max="2311" width="58.42578125" style="104" customWidth="1"/>
    <col min="2312" max="2312" width="19.7109375" style="104" customWidth="1"/>
    <col min="2313" max="2313" width="13.5703125" style="104" customWidth="1"/>
    <col min="2314" max="2314" width="17.42578125" style="104" bestFit="1" customWidth="1"/>
    <col min="2315" max="2315" width="17" style="104" customWidth="1"/>
    <col min="2316" max="2316" width="12.5703125" style="104" customWidth="1"/>
    <col min="2317" max="2317" width="20.28515625" style="104" customWidth="1"/>
    <col min="2318" max="2318" width="13.140625" style="104" customWidth="1"/>
    <col min="2319" max="2319" width="20.140625" style="104" customWidth="1"/>
    <col min="2320" max="2320" width="15.28515625" style="104" customWidth="1"/>
    <col min="2321" max="2321" width="12.42578125" style="104" customWidth="1"/>
    <col min="2322" max="2322" width="17.5703125" style="104" customWidth="1"/>
    <col min="2323" max="2323" width="20.5703125" style="104" customWidth="1"/>
    <col min="2324" max="2560" width="9.140625" style="104"/>
    <col min="2561" max="2561" width="8.85546875" style="104" customWidth="1"/>
    <col min="2562" max="2563" width="3" style="104" bestFit="1" customWidth="1"/>
    <col min="2564" max="2564" width="2.42578125" style="104" customWidth="1"/>
    <col min="2565" max="2565" width="4" style="104" bestFit="1" customWidth="1"/>
    <col min="2566" max="2566" width="3.5703125" style="104" customWidth="1"/>
    <col min="2567" max="2567" width="58.42578125" style="104" customWidth="1"/>
    <col min="2568" max="2568" width="19.7109375" style="104" customWidth="1"/>
    <col min="2569" max="2569" width="13.5703125" style="104" customWidth="1"/>
    <col min="2570" max="2570" width="17.42578125" style="104" bestFit="1" customWidth="1"/>
    <col min="2571" max="2571" width="17" style="104" customWidth="1"/>
    <col min="2572" max="2572" width="12.5703125" style="104" customWidth="1"/>
    <col min="2573" max="2573" width="20.28515625" style="104" customWidth="1"/>
    <col min="2574" max="2574" width="13.140625" style="104" customWidth="1"/>
    <col min="2575" max="2575" width="20.140625" style="104" customWidth="1"/>
    <col min="2576" max="2576" width="15.28515625" style="104" customWidth="1"/>
    <col min="2577" max="2577" width="12.42578125" style="104" customWidth="1"/>
    <col min="2578" max="2578" width="17.5703125" style="104" customWidth="1"/>
    <col min="2579" max="2579" width="20.5703125" style="104" customWidth="1"/>
    <col min="2580" max="2816" width="9.140625" style="104"/>
    <col min="2817" max="2817" width="8.85546875" style="104" customWidth="1"/>
    <col min="2818" max="2819" width="3" style="104" bestFit="1" customWidth="1"/>
    <col min="2820" max="2820" width="2.42578125" style="104" customWidth="1"/>
    <col min="2821" max="2821" width="4" style="104" bestFit="1" customWidth="1"/>
    <col min="2822" max="2822" width="3.5703125" style="104" customWidth="1"/>
    <col min="2823" max="2823" width="58.42578125" style="104" customWidth="1"/>
    <col min="2824" max="2824" width="19.7109375" style="104" customWidth="1"/>
    <col min="2825" max="2825" width="13.5703125" style="104" customWidth="1"/>
    <col min="2826" max="2826" width="17.42578125" style="104" bestFit="1" customWidth="1"/>
    <col min="2827" max="2827" width="17" style="104" customWidth="1"/>
    <col min="2828" max="2828" width="12.5703125" style="104" customWidth="1"/>
    <col min="2829" max="2829" width="20.28515625" style="104" customWidth="1"/>
    <col min="2830" max="2830" width="13.140625" style="104" customWidth="1"/>
    <col min="2831" max="2831" width="20.140625" style="104" customWidth="1"/>
    <col min="2832" max="2832" width="15.28515625" style="104" customWidth="1"/>
    <col min="2833" max="2833" width="12.42578125" style="104" customWidth="1"/>
    <col min="2834" max="2834" width="17.5703125" style="104" customWidth="1"/>
    <col min="2835" max="2835" width="20.5703125" style="104" customWidth="1"/>
    <col min="2836" max="3072" width="9.140625" style="104"/>
    <col min="3073" max="3073" width="8.85546875" style="104" customWidth="1"/>
    <col min="3074" max="3075" width="3" style="104" bestFit="1" customWidth="1"/>
    <col min="3076" max="3076" width="2.42578125" style="104" customWidth="1"/>
    <col min="3077" max="3077" width="4" style="104" bestFit="1" customWidth="1"/>
    <col min="3078" max="3078" width="3.5703125" style="104" customWidth="1"/>
    <col min="3079" max="3079" width="58.42578125" style="104" customWidth="1"/>
    <col min="3080" max="3080" width="19.7109375" style="104" customWidth="1"/>
    <col min="3081" max="3081" width="13.5703125" style="104" customWidth="1"/>
    <col min="3082" max="3082" width="17.42578125" style="104" bestFit="1" customWidth="1"/>
    <col min="3083" max="3083" width="17" style="104" customWidth="1"/>
    <col min="3084" max="3084" width="12.5703125" style="104" customWidth="1"/>
    <col min="3085" max="3085" width="20.28515625" style="104" customWidth="1"/>
    <col min="3086" max="3086" width="13.140625" style="104" customWidth="1"/>
    <col min="3087" max="3087" width="20.140625" style="104" customWidth="1"/>
    <col min="3088" max="3088" width="15.28515625" style="104" customWidth="1"/>
    <col min="3089" max="3089" width="12.42578125" style="104" customWidth="1"/>
    <col min="3090" max="3090" width="17.5703125" style="104" customWidth="1"/>
    <col min="3091" max="3091" width="20.5703125" style="104" customWidth="1"/>
    <col min="3092" max="3328" width="9.140625" style="104"/>
    <col min="3329" max="3329" width="8.85546875" style="104" customWidth="1"/>
    <col min="3330" max="3331" width="3" style="104" bestFit="1" customWidth="1"/>
    <col min="3332" max="3332" width="2.42578125" style="104" customWidth="1"/>
    <col min="3333" max="3333" width="4" style="104" bestFit="1" customWidth="1"/>
    <col min="3334" max="3334" width="3.5703125" style="104" customWidth="1"/>
    <col min="3335" max="3335" width="58.42578125" style="104" customWidth="1"/>
    <col min="3336" max="3336" width="19.7109375" style="104" customWidth="1"/>
    <col min="3337" max="3337" width="13.5703125" style="104" customWidth="1"/>
    <col min="3338" max="3338" width="17.42578125" style="104" bestFit="1" customWidth="1"/>
    <col min="3339" max="3339" width="17" style="104" customWidth="1"/>
    <col min="3340" max="3340" width="12.5703125" style="104" customWidth="1"/>
    <col min="3341" max="3341" width="20.28515625" style="104" customWidth="1"/>
    <col min="3342" max="3342" width="13.140625" style="104" customWidth="1"/>
    <col min="3343" max="3343" width="20.140625" style="104" customWidth="1"/>
    <col min="3344" max="3344" width="15.28515625" style="104" customWidth="1"/>
    <col min="3345" max="3345" width="12.42578125" style="104" customWidth="1"/>
    <col min="3346" max="3346" width="17.5703125" style="104" customWidth="1"/>
    <col min="3347" max="3347" width="20.5703125" style="104" customWidth="1"/>
    <col min="3348" max="3584" width="9.140625" style="104"/>
    <col min="3585" max="3585" width="8.85546875" style="104" customWidth="1"/>
    <col min="3586" max="3587" width="3" style="104" bestFit="1" customWidth="1"/>
    <col min="3588" max="3588" width="2.42578125" style="104" customWidth="1"/>
    <col min="3589" max="3589" width="4" style="104" bestFit="1" customWidth="1"/>
    <col min="3590" max="3590" width="3.5703125" style="104" customWidth="1"/>
    <col min="3591" max="3591" width="58.42578125" style="104" customWidth="1"/>
    <col min="3592" max="3592" width="19.7109375" style="104" customWidth="1"/>
    <col min="3593" max="3593" width="13.5703125" style="104" customWidth="1"/>
    <col min="3594" max="3594" width="17.42578125" style="104" bestFit="1" customWidth="1"/>
    <col min="3595" max="3595" width="17" style="104" customWidth="1"/>
    <col min="3596" max="3596" width="12.5703125" style="104" customWidth="1"/>
    <col min="3597" max="3597" width="20.28515625" style="104" customWidth="1"/>
    <col min="3598" max="3598" width="13.140625" style="104" customWidth="1"/>
    <col min="3599" max="3599" width="20.140625" style="104" customWidth="1"/>
    <col min="3600" max="3600" width="15.28515625" style="104" customWidth="1"/>
    <col min="3601" max="3601" width="12.42578125" style="104" customWidth="1"/>
    <col min="3602" max="3602" width="17.5703125" style="104" customWidth="1"/>
    <col min="3603" max="3603" width="20.5703125" style="104" customWidth="1"/>
    <col min="3604" max="3840" width="9.140625" style="104"/>
    <col min="3841" max="3841" width="8.85546875" style="104" customWidth="1"/>
    <col min="3842" max="3843" width="3" style="104" bestFit="1" customWidth="1"/>
    <col min="3844" max="3844" width="2.42578125" style="104" customWidth="1"/>
    <col min="3845" max="3845" width="4" style="104" bestFit="1" customWidth="1"/>
    <col min="3846" max="3846" width="3.5703125" style="104" customWidth="1"/>
    <col min="3847" max="3847" width="58.42578125" style="104" customWidth="1"/>
    <col min="3848" max="3848" width="19.7109375" style="104" customWidth="1"/>
    <col min="3849" max="3849" width="13.5703125" style="104" customWidth="1"/>
    <col min="3850" max="3850" width="17.42578125" style="104" bestFit="1" customWidth="1"/>
    <col min="3851" max="3851" width="17" style="104" customWidth="1"/>
    <col min="3852" max="3852" width="12.5703125" style="104" customWidth="1"/>
    <col min="3853" max="3853" width="20.28515625" style="104" customWidth="1"/>
    <col min="3854" max="3854" width="13.140625" style="104" customWidth="1"/>
    <col min="3855" max="3855" width="20.140625" style="104" customWidth="1"/>
    <col min="3856" max="3856" width="15.28515625" style="104" customWidth="1"/>
    <col min="3857" max="3857" width="12.42578125" style="104" customWidth="1"/>
    <col min="3858" max="3858" width="17.5703125" style="104" customWidth="1"/>
    <col min="3859" max="3859" width="20.5703125" style="104" customWidth="1"/>
    <col min="3860" max="4096" width="9.140625" style="104"/>
    <col min="4097" max="4097" width="8.85546875" style="104" customWidth="1"/>
    <col min="4098" max="4099" width="3" style="104" bestFit="1" customWidth="1"/>
    <col min="4100" max="4100" width="2.42578125" style="104" customWidth="1"/>
    <col min="4101" max="4101" width="4" style="104" bestFit="1" customWidth="1"/>
    <col min="4102" max="4102" width="3.5703125" style="104" customWidth="1"/>
    <col min="4103" max="4103" width="58.42578125" style="104" customWidth="1"/>
    <col min="4104" max="4104" width="19.7109375" style="104" customWidth="1"/>
    <col min="4105" max="4105" width="13.5703125" style="104" customWidth="1"/>
    <col min="4106" max="4106" width="17.42578125" style="104" bestFit="1" customWidth="1"/>
    <col min="4107" max="4107" width="17" style="104" customWidth="1"/>
    <col min="4108" max="4108" width="12.5703125" style="104" customWidth="1"/>
    <col min="4109" max="4109" width="20.28515625" style="104" customWidth="1"/>
    <col min="4110" max="4110" width="13.140625" style="104" customWidth="1"/>
    <col min="4111" max="4111" width="20.140625" style="104" customWidth="1"/>
    <col min="4112" max="4112" width="15.28515625" style="104" customWidth="1"/>
    <col min="4113" max="4113" width="12.42578125" style="104" customWidth="1"/>
    <col min="4114" max="4114" width="17.5703125" style="104" customWidth="1"/>
    <col min="4115" max="4115" width="20.5703125" style="104" customWidth="1"/>
    <col min="4116" max="4352" width="9.140625" style="104"/>
    <col min="4353" max="4353" width="8.85546875" style="104" customWidth="1"/>
    <col min="4354" max="4355" width="3" style="104" bestFit="1" customWidth="1"/>
    <col min="4356" max="4356" width="2.42578125" style="104" customWidth="1"/>
    <col min="4357" max="4357" width="4" style="104" bestFit="1" customWidth="1"/>
    <col min="4358" max="4358" width="3.5703125" style="104" customWidth="1"/>
    <col min="4359" max="4359" width="58.42578125" style="104" customWidth="1"/>
    <col min="4360" max="4360" width="19.7109375" style="104" customWidth="1"/>
    <col min="4361" max="4361" width="13.5703125" style="104" customWidth="1"/>
    <col min="4362" max="4362" width="17.42578125" style="104" bestFit="1" customWidth="1"/>
    <col min="4363" max="4363" width="17" style="104" customWidth="1"/>
    <col min="4364" max="4364" width="12.5703125" style="104" customWidth="1"/>
    <col min="4365" max="4365" width="20.28515625" style="104" customWidth="1"/>
    <col min="4366" max="4366" width="13.140625" style="104" customWidth="1"/>
    <col min="4367" max="4367" width="20.140625" style="104" customWidth="1"/>
    <col min="4368" max="4368" width="15.28515625" style="104" customWidth="1"/>
    <col min="4369" max="4369" width="12.42578125" style="104" customWidth="1"/>
    <col min="4370" max="4370" width="17.5703125" style="104" customWidth="1"/>
    <col min="4371" max="4371" width="20.5703125" style="104" customWidth="1"/>
    <col min="4372" max="4608" width="9.140625" style="104"/>
    <col min="4609" max="4609" width="8.85546875" style="104" customWidth="1"/>
    <col min="4610" max="4611" width="3" style="104" bestFit="1" customWidth="1"/>
    <col min="4612" max="4612" width="2.42578125" style="104" customWidth="1"/>
    <col min="4613" max="4613" width="4" style="104" bestFit="1" customWidth="1"/>
    <col min="4614" max="4614" width="3.5703125" style="104" customWidth="1"/>
    <col min="4615" max="4615" width="58.42578125" style="104" customWidth="1"/>
    <col min="4616" max="4616" width="19.7109375" style="104" customWidth="1"/>
    <col min="4617" max="4617" width="13.5703125" style="104" customWidth="1"/>
    <col min="4618" max="4618" width="17.42578125" style="104" bestFit="1" customWidth="1"/>
    <col min="4619" max="4619" width="17" style="104" customWidth="1"/>
    <col min="4620" max="4620" width="12.5703125" style="104" customWidth="1"/>
    <col min="4621" max="4621" width="20.28515625" style="104" customWidth="1"/>
    <col min="4622" max="4622" width="13.140625" style="104" customWidth="1"/>
    <col min="4623" max="4623" width="20.140625" style="104" customWidth="1"/>
    <col min="4624" max="4624" width="15.28515625" style="104" customWidth="1"/>
    <col min="4625" max="4625" width="12.42578125" style="104" customWidth="1"/>
    <col min="4626" max="4626" width="17.5703125" style="104" customWidth="1"/>
    <col min="4627" max="4627" width="20.5703125" style="104" customWidth="1"/>
    <col min="4628" max="4864" width="9.140625" style="104"/>
    <col min="4865" max="4865" width="8.85546875" style="104" customWidth="1"/>
    <col min="4866" max="4867" width="3" style="104" bestFit="1" customWidth="1"/>
    <col min="4868" max="4868" width="2.42578125" style="104" customWidth="1"/>
    <col min="4869" max="4869" width="4" style="104" bestFit="1" customWidth="1"/>
    <col min="4870" max="4870" width="3.5703125" style="104" customWidth="1"/>
    <col min="4871" max="4871" width="58.42578125" style="104" customWidth="1"/>
    <col min="4872" max="4872" width="19.7109375" style="104" customWidth="1"/>
    <col min="4873" max="4873" width="13.5703125" style="104" customWidth="1"/>
    <col min="4874" max="4874" width="17.42578125" style="104" bestFit="1" customWidth="1"/>
    <col min="4875" max="4875" width="17" style="104" customWidth="1"/>
    <col min="4876" max="4876" width="12.5703125" style="104" customWidth="1"/>
    <col min="4877" max="4877" width="20.28515625" style="104" customWidth="1"/>
    <col min="4878" max="4878" width="13.140625" style="104" customWidth="1"/>
    <col min="4879" max="4879" width="20.140625" style="104" customWidth="1"/>
    <col min="4880" max="4880" width="15.28515625" style="104" customWidth="1"/>
    <col min="4881" max="4881" width="12.42578125" style="104" customWidth="1"/>
    <col min="4882" max="4882" width="17.5703125" style="104" customWidth="1"/>
    <col min="4883" max="4883" width="20.5703125" style="104" customWidth="1"/>
    <col min="4884" max="5120" width="9.140625" style="104"/>
    <col min="5121" max="5121" width="8.85546875" style="104" customWidth="1"/>
    <col min="5122" max="5123" width="3" style="104" bestFit="1" customWidth="1"/>
    <col min="5124" max="5124" width="2.42578125" style="104" customWidth="1"/>
    <col min="5125" max="5125" width="4" style="104" bestFit="1" customWidth="1"/>
    <col min="5126" max="5126" width="3.5703125" style="104" customWidth="1"/>
    <col min="5127" max="5127" width="58.42578125" style="104" customWidth="1"/>
    <col min="5128" max="5128" width="19.7109375" style="104" customWidth="1"/>
    <col min="5129" max="5129" width="13.5703125" style="104" customWidth="1"/>
    <col min="5130" max="5130" width="17.42578125" style="104" bestFit="1" customWidth="1"/>
    <col min="5131" max="5131" width="17" style="104" customWidth="1"/>
    <col min="5132" max="5132" width="12.5703125" style="104" customWidth="1"/>
    <col min="5133" max="5133" width="20.28515625" style="104" customWidth="1"/>
    <col min="5134" max="5134" width="13.140625" style="104" customWidth="1"/>
    <col min="5135" max="5135" width="20.140625" style="104" customWidth="1"/>
    <col min="5136" max="5136" width="15.28515625" style="104" customWidth="1"/>
    <col min="5137" max="5137" width="12.42578125" style="104" customWidth="1"/>
    <col min="5138" max="5138" width="17.5703125" style="104" customWidth="1"/>
    <col min="5139" max="5139" width="20.5703125" style="104" customWidth="1"/>
    <col min="5140" max="5376" width="9.140625" style="104"/>
    <col min="5377" max="5377" width="8.85546875" style="104" customWidth="1"/>
    <col min="5378" max="5379" width="3" style="104" bestFit="1" customWidth="1"/>
    <col min="5380" max="5380" width="2.42578125" style="104" customWidth="1"/>
    <col min="5381" max="5381" width="4" style="104" bestFit="1" customWidth="1"/>
    <col min="5382" max="5382" width="3.5703125" style="104" customWidth="1"/>
    <col min="5383" max="5383" width="58.42578125" style="104" customWidth="1"/>
    <col min="5384" max="5384" width="19.7109375" style="104" customWidth="1"/>
    <col min="5385" max="5385" width="13.5703125" style="104" customWidth="1"/>
    <col min="5386" max="5386" width="17.42578125" style="104" bestFit="1" customWidth="1"/>
    <col min="5387" max="5387" width="17" style="104" customWidth="1"/>
    <col min="5388" max="5388" width="12.5703125" style="104" customWidth="1"/>
    <col min="5389" max="5389" width="20.28515625" style="104" customWidth="1"/>
    <col min="5390" max="5390" width="13.140625" style="104" customWidth="1"/>
    <col min="5391" max="5391" width="20.140625" style="104" customWidth="1"/>
    <col min="5392" max="5392" width="15.28515625" style="104" customWidth="1"/>
    <col min="5393" max="5393" width="12.42578125" style="104" customWidth="1"/>
    <col min="5394" max="5394" width="17.5703125" style="104" customWidth="1"/>
    <col min="5395" max="5395" width="20.5703125" style="104" customWidth="1"/>
    <col min="5396" max="5632" width="9.140625" style="104"/>
    <col min="5633" max="5633" width="8.85546875" style="104" customWidth="1"/>
    <col min="5634" max="5635" width="3" style="104" bestFit="1" customWidth="1"/>
    <col min="5636" max="5636" width="2.42578125" style="104" customWidth="1"/>
    <col min="5637" max="5637" width="4" style="104" bestFit="1" customWidth="1"/>
    <col min="5638" max="5638" width="3.5703125" style="104" customWidth="1"/>
    <col min="5639" max="5639" width="58.42578125" style="104" customWidth="1"/>
    <col min="5640" max="5640" width="19.7109375" style="104" customWidth="1"/>
    <col min="5641" max="5641" width="13.5703125" style="104" customWidth="1"/>
    <col min="5642" max="5642" width="17.42578125" style="104" bestFit="1" customWidth="1"/>
    <col min="5643" max="5643" width="17" style="104" customWidth="1"/>
    <col min="5644" max="5644" width="12.5703125" style="104" customWidth="1"/>
    <col min="5645" max="5645" width="20.28515625" style="104" customWidth="1"/>
    <col min="5646" max="5646" width="13.140625" style="104" customWidth="1"/>
    <col min="5647" max="5647" width="20.140625" style="104" customWidth="1"/>
    <col min="5648" max="5648" width="15.28515625" style="104" customWidth="1"/>
    <col min="5649" max="5649" width="12.42578125" style="104" customWidth="1"/>
    <col min="5650" max="5650" width="17.5703125" style="104" customWidth="1"/>
    <col min="5651" max="5651" width="20.5703125" style="104" customWidth="1"/>
    <col min="5652" max="5888" width="9.140625" style="104"/>
    <col min="5889" max="5889" width="8.85546875" style="104" customWidth="1"/>
    <col min="5890" max="5891" width="3" style="104" bestFit="1" customWidth="1"/>
    <col min="5892" max="5892" width="2.42578125" style="104" customWidth="1"/>
    <col min="5893" max="5893" width="4" style="104" bestFit="1" customWidth="1"/>
    <col min="5894" max="5894" width="3.5703125" style="104" customWidth="1"/>
    <col min="5895" max="5895" width="58.42578125" style="104" customWidth="1"/>
    <col min="5896" max="5896" width="19.7109375" style="104" customWidth="1"/>
    <col min="5897" max="5897" width="13.5703125" style="104" customWidth="1"/>
    <col min="5898" max="5898" width="17.42578125" style="104" bestFit="1" customWidth="1"/>
    <col min="5899" max="5899" width="17" style="104" customWidth="1"/>
    <col min="5900" max="5900" width="12.5703125" style="104" customWidth="1"/>
    <col min="5901" max="5901" width="20.28515625" style="104" customWidth="1"/>
    <col min="5902" max="5902" width="13.140625" style="104" customWidth="1"/>
    <col min="5903" max="5903" width="20.140625" style="104" customWidth="1"/>
    <col min="5904" max="5904" width="15.28515625" style="104" customWidth="1"/>
    <col min="5905" max="5905" width="12.42578125" style="104" customWidth="1"/>
    <col min="5906" max="5906" width="17.5703125" style="104" customWidth="1"/>
    <col min="5907" max="5907" width="20.5703125" style="104" customWidth="1"/>
    <col min="5908" max="6144" width="9.140625" style="104"/>
    <col min="6145" max="6145" width="8.85546875" style="104" customWidth="1"/>
    <col min="6146" max="6147" width="3" style="104" bestFit="1" customWidth="1"/>
    <col min="6148" max="6148" width="2.42578125" style="104" customWidth="1"/>
    <col min="6149" max="6149" width="4" style="104" bestFit="1" customWidth="1"/>
    <col min="6150" max="6150" width="3.5703125" style="104" customWidth="1"/>
    <col min="6151" max="6151" width="58.42578125" style="104" customWidth="1"/>
    <col min="6152" max="6152" width="19.7109375" style="104" customWidth="1"/>
    <col min="6153" max="6153" width="13.5703125" style="104" customWidth="1"/>
    <col min="6154" max="6154" width="17.42578125" style="104" bestFit="1" customWidth="1"/>
    <col min="6155" max="6155" width="17" style="104" customWidth="1"/>
    <col min="6156" max="6156" width="12.5703125" style="104" customWidth="1"/>
    <col min="6157" max="6157" width="20.28515625" style="104" customWidth="1"/>
    <col min="6158" max="6158" width="13.140625" style="104" customWidth="1"/>
    <col min="6159" max="6159" width="20.140625" style="104" customWidth="1"/>
    <col min="6160" max="6160" width="15.28515625" style="104" customWidth="1"/>
    <col min="6161" max="6161" width="12.42578125" style="104" customWidth="1"/>
    <col min="6162" max="6162" width="17.5703125" style="104" customWidth="1"/>
    <col min="6163" max="6163" width="20.5703125" style="104" customWidth="1"/>
    <col min="6164" max="6400" width="9.140625" style="104"/>
    <col min="6401" max="6401" width="8.85546875" style="104" customWidth="1"/>
    <col min="6402" max="6403" width="3" style="104" bestFit="1" customWidth="1"/>
    <col min="6404" max="6404" width="2.42578125" style="104" customWidth="1"/>
    <col min="6405" max="6405" width="4" style="104" bestFit="1" customWidth="1"/>
    <col min="6406" max="6406" width="3.5703125" style="104" customWidth="1"/>
    <col min="6407" max="6407" width="58.42578125" style="104" customWidth="1"/>
    <col min="6408" max="6408" width="19.7109375" style="104" customWidth="1"/>
    <col min="6409" max="6409" width="13.5703125" style="104" customWidth="1"/>
    <col min="6410" max="6410" width="17.42578125" style="104" bestFit="1" customWidth="1"/>
    <col min="6411" max="6411" width="17" style="104" customWidth="1"/>
    <col min="6412" max="6412" width="12.5703125" style="104" customWidth="1"/>
    <col min="6413" max="6413" width="20.28515625" style="104" customWidth="1"/>
    <col min="6414" max="6414" width="13.140625" style="104" customWidth="1"/>
    <col min="6415" max="6415" width="20.140625" style="104" customWidth="1"/>
    <col min="6416" max="6416" width="15.28515625" style="104" customWidth="1"/>
    <col min="6417" max="6417" width="12.42578125" style="104" customWidth="1"/>
    <col min="6418" max="6418" width="17.5703125" style="104" customWidth="1"/>
    <col min="6419" max="6419" width="20.5703125" style="104" customWidth="1"/>
    <col min="6420" max="6656" width="9.140625" style="104"/>
    <col min="6657" max="6657" width="8.85546875" style="104" customWidth="1"/>
    <col min="6658" max="6659" width="3" style="104" bestFit="1" customWidth="1"/>
    <col min="6660" max="6660" width="2.42578125" style="104" customWidth="1"/>
    <col min="6661" max="6661" width="4" style="104" bestFit="1" customWidth="1"/>
    <col min="6662" max="6662" width="3.5703125" style="104" customWidth="1"/>
    <col min="6663" max="6663" width="58.42578125" style="104" customWidth="1"/>
    <col min="6664" max="6664" width="19.7109375" style="104" customWidth="1"/>
    <col min="6665" max="6665" width="13.5703125" style="104" customWidth="1"/>
    <col min="6666" max="6666" width="17.42578125" style="104" bestFit="1" customWidth="1"/>
    <col min="6667" max="6667" width="17" style="104" customWidth="1"/>
    <col min="6668" max="6668" width="12.5703125" style="104" customWidth="1"/>
    <col min="6669" max="6669" width="20.28515625" style="104" customWidth="1"/>
    <col min="6670" max="6670" width="13.140625" style="104" customWidth="1"/>
    <col min="6671" max="6671" width="20.140625" style="104" customWidth="1"/>
    <col min="6672" max="6672" width="15.28515625" style="104" customWidth="1"/>
    <col min="6673" max="6673" width="12.42578125" style="104" customWidth="1"/>
    <col min="6674" max="6674" width="17.5703125" style="104" customWidth="1"/>
    <col min="6675" max="6675" width="20.5703125" style="104" customWidth="1"/>
    <col min="6676" max="6912" width="9.140625" style="104"/>
    <col min="6913" max="6913" width="8.85546875" style="104" customWidth="1"/>
    <col min="6914" max="6915" width="3" style="104" bestFit="1" customWidth="1"/>
    <col min="6916" max="6916" width="2.42578125" style="104" customWidth="1"/>
    <col min="6917" max="6917" width="4" style="104" bestFit="1" customWidth="1"/>
    <col min="6918" max="6918" width="3.5703125" style="104" customWidth="1"/>
    <col min="6919" max="6919" width="58.42578125" style="104" customWidth="1"/>
    <col min="6920" max="6920" width="19.7109375" style="104" customWidth="1"/>
    <col min="6921" max="6921" width="13.5703125" style="104" customWidth="1"/>
    <col min="6922" max="6922" width="17.42578125" style="104" bestFit="1" customWidth="1"/>
    <col min="6923" max="6923" width="17" style="104" customWidth="1"/>
    <col min="6924" max="6924" width="12.5703125" style="104" customWidth="1"/>
    <col min="6925" max="6925" width="20.28515625" style="104" customWidth="1"/>
    <col min="6926" max="6926" width="13.140625" style="104" customWidth="1"/>
    <col min="6927" max="6927" width="20.140625" style="104" customWidth="1"/>
    <col min="6928" max="6928" width="15.28515625" style="104" customWidth="1"/>
    <col min="6929" max="6929" width="12.42578125" style="104" customWidth="1"/>
    <col min="6930" max="6930" width="17.5703125" style="104" customWidth="1"/>
    <col min="6931" max="6931" width="20.5703125" style="104" customWidth="1"/>
    <col min="6932" max="7168" width="9.140625" style="104"/>
    <col min="7169" max="7169" width="8.85546875" style="104" customWidth="1"/>
    <col min="7170" max="7171" width="3" style="104" bestFit="1" customWidth="1"/>
    <col min="7172" max="7172" width="2.42578125" style="104" customWidth="1"/>
    <col min="7173" max="7173" width="4" style="104" bestFit="1" customWidth="1"/>
    <col min="7174" max="7174" width="3.5703125" style="104" customWidth="1"/>
    <col min="7175" max="7175" width="58.42578125" style="104" customWidth="1"/>
    <col min="7176" max="7176" width="19.7109375" style="104" customWidth="1"/>
    <col min="7177" max="7177" width="13.5703125" style="104" customWidth="1"/>
    <col min="7178" max="7178" width="17.42578125" style="104" bestFit="1" customWidth="1"/>
    <col min="7179" max="7179" width="17" style="104" customWidth="1"/>
    <col min="7180" max="7180" width="12.5703125" style="104" customWidth="1"/>
    <col min="7181" max="7181" width="20.28515625" style="104" customWidth="1"/>
    <col min="7182" max="7182" width="13.140625" style="104" customWidth="1"/>
    <col min="7183" max="7183" width="20.140625" style="104" customWidth="1"/>
    <col min="7184" max="7184" width="15.28515625" style="104" customWidth="1"/>
    <col min="7185" max="7185" width="12.42578125" style="104" customWidth="1"/>
    <col min="7186" max="7186" width="17.5703125" style="104" customWidth="1"/>
    <col min="7187" max="7187" width="20.5703125" style="104" customWidth="1"/>
    <col min="7188" max="7424" width="9.140625" style="104"/>
    <col min="7425" max="7425" width="8.85546875" style="104" customWidth="1"/>
    <col min="7426" max="7427" width="3" style="104" bestFit="1" customWidth="1"/>
    <col min="7428" max="7428" width="2.42578125" style="104" customWidth="1"/>
    <col min="7429" max="7429" width="4" style="104" bestFit="1" customWidth="1"/>
    <col min="7430" max="7430" width="3.5703125" style="104" customWidth="1"/>
    <col min="7431" max="7431" width="58.42578125" style="104" customWidth="1"/>
    <col min="7432" max="7432" width="19.7109375" style="104" customWidth="1"/>
    <col min="7433" max="7433" width="13.5703125" style="104" customWidth="1"/>
    <col min="7434" max="7434" width="17.42578125" style="104" bestFit="1" customWidth="1"/>
    <col min="7435" max="7435" width="17" style="104" customWidth="1"/>
    <col min="7436" max="7436" width="12.5703125" style="104" customWidth="1"/>
    <col min="7437" max="7437" width="20.28515625" style="104" customWidth="1"/>
    <col min="7438" max="7438" width="13.140625" style="104" customWidth="1"/>
    <col min="7439" max="7439" width="20.140625" style="104" customWidth="1"/>
    <col min="7440" max="7440" width="15.28515625" style="104" customWidth="1"/>
    <col min="7441" max="7441" width="12.42578125" style="104" customWidth="1"/>
    <col min="7442" max="7442" width="17.5703125" style="104" customWidth="1"/>
    <col min="7443" max="7443" width="20.5703125" style="104" customWidth="1"/>
    <col min="7444" max="7680" width="9.140625" style="104"/>
    <col min="7681" max="7681" width="8.85546875" style="104" customWidth="1"/>
    <col min="7682" max="7683" width="3" style="104" bestFit="1" customWidth="1"/>
    <col min="7684" max="7684" width="2.42578125" style="104" customWidth="1"/>
    <col min="7685" max="7685" width="4" style="104" bestFit="1" customWidth="1"/>
    <col min="7686" max="7686" width="3.5703125" style="104" customWidth="1"/>
    <col min="7687" max="7687" width="58.42578125" style="104" customWidth="1"/>
    <col min="7688" max="7688" width="19.7109375" style="104" customWidth="1"/>
    <col min="7689" max="7689" width="13.5703125" style="104" customWidth="1"/>
    <col min="7690" max="7690" width="17.42578125" style="104" bestFit="1" customWidth="1"/>
    <col min="7691" max="7691" width="17" style="104" customWidth="1"/>
    <col min="7692" max="7692" width="12.5703125" style="104" customWidth="1"/>
    <col min="7693" max="7693" width="20.28515625" style="104" customWidth="1"/>
    <col min="7694" max="7694" width="13.140625" style="104" customWidth="1"/>
    <col min="7695" max="7695" width="20.140625" style="104" customWidth="1"/>
    <col min="7696" max="7696" width="15.28515625" style="104" customWidth="1"/>
    <col min="7697" max="7697" width="12.42578125" style="104" customWidth="1"/>
    <col min="7698" max="7698" width="17.5703125" style="104" customWidth="1"/>
    <col min="7699" max="7699" width="20.5703125" style="104" customWidth="1"/>
    <col min="7700" max="7936" width="9.140625" style="104"/>
    <col min="7937" max="7937" width="8.85546875" style="104" customWidth="1"/>
    <col min="7938" max="7939" width="3" style="104" bestFit="1" customWidth="1"/>
    <col min="7940" max="7940" width="2.42578125" style="104" customWidth="1"/>
    <col min="7941" max="7941" width="4" style="104" bestFit="1" customWidth="1"/>
    <col min="7942" max="7942" width="3.5703125" style="104" customWidth="1"/>
    <col min="7943" max="7943" width="58.42578125" style="104" customWidth="1"/>
    <col min="7944" max="7944" width="19.7109375" style="104" customWidth="1"/>
    <col min="7945" max="7945" width="13.5703125" style="104" customWidth="1"/>
    <col min="7946" max="7946" width="17.42578125" style="104" bestFit="1" customWidth="1"/>
    <col min="7947" max="7947" width="17" style="104" customWidth="1"/>
    <col min="7948" max="7948" width="12.5703125" style="104" customWidth="1"/>
    <col min="7949" max="7949" width="20.28515625" style="104" customWidth="1"/>
    <col min="7950" max="7950" width="13.140625" style="104" customWidth="1"/>
    <col min="7951" max="7951" width="20.140625" style="104" customWidth="1"/>
    <col min="7952" max="7952" width="15.28515625" style="104" customWidth="1"/>
    <col min="7953" max="7953" width="12.42578125" style="104" customWidth="1"/>
    <col min="7954" max="7954" width="17.5703125" style="104" customWidth="1"/>
    <col min="7955" max="7955" width="20.5703125" style="104" customWidth="1"/>
    <col min="7956" max="8192" width="9.140625" style="104"/>
    <col min="8193" max="8193" width="8.85546875" style="104" customWidth="1"/>
    <col min="8194" max="8195" width="3" style="104" bestFit="1" customWidth="1"/>
    <col min="8196" max="8196" width="2.42578125" style="104" customWidth="1"/>
    <col min="8197" max="8197" width="4" style="104" bestFit="1" customWidth="1"/>
    <col min="8198" max="8198" width="3.5703125" style="104" customWidth="1"/>
    <col min="8199" max="8199" width="58.42578125" style="104" customWidth="1"/>
    <col min="8200" max="8200" width="19.7109375" style="104" customWidth="1"/>
    <col min="8201" max="8201" width="13.5703125" style="104" customWidth="1"/>
    <col min="8202" max="8202" width="17.42578125" style="104" bestFit="1" customWidth="1"/>
    <col min="8203" max="8203" width="17" style="104" customWidth="1"/>
    <col min="8204" max="8204" width="12.5703125" style="104" customWidth="1"/>
    <col min="8205" max="8205" width="20.28515625" style="104" customWidth="1"/>
    <col min="8206" max="8206" width="13.140625" style="104" customWidth="1"/>
    <col min="8207" max="8207" width="20.140625" style="104" customWidth="1"/>
    <col min="8208" max="8208" width="15.28515625" style="104" customWidth="1"/>
    <col min="8209" max="8209" width="12.42578125" style="104" customWidth="1"/>
    <col min="8210" max="8210" width="17.5703125" style="104" customWidth="1"/>
    <col min="8211" max="8211" width="20.5703125" style="104" customWidth="1"/>
    <col min="8212" max="8448" width="9.140625" style="104"/>
    <col min="8449" max="8449" width="8.85546875" style="104" customWidth="1"/>
    <col min="8450" max="8451" width="3" style="104" bestFit="1" customWidth="1"/>
    <col min="8452" max="8452" width="2.42578125" style="104" customWidth="1"/>
    <col min="8453" max="8453" width="4" style="104" bestFit="1" customWidth="1"/>
    <col min="8454" max="8454" width="3.5703125" style="104" customWidth="1"/>
    <col min="8455" max="8455" width="58.42578125" style="104" customWidth="1"/>
    <col min="8456" max="8456" width="19.7109375" style="104" customWidth="1"/>
    <col min="8457" max="8457" width="13.5703125" style="104" customWidth="1"/>
    <col min="8458" max="8458" width="17.42578125" style="104" bestFit="1" customWidth="1"/>
    <col min="8459" max="8459" width="17" style="104" customWidth="1"/>
    <col min="8460" max="8460" width="12.5703125" style="104" customWidth="1"/>
    <col min="8461" max="8461" width="20.28515625" style="104" customWidth="1"/>
    <col min="8462" max="8462" width="13.140625" style="104" customWidth="1"/>
    <col min="8463" max="8463" width="20.140625" style="104" customWidth="1"/>
    <col min="8464" max="8464" width="15.28515625" style="104" customWidth="1"/>
    <col min="8465" max="8465" width="12.42578125" style="104" customWidth="1"/>
    <col min="8466" max="8466" width="17.5703125" style="104" customWidth="1"/>
    <col min="8467" max="8467" width="20.5703125" style="104" customWidth="1"/>
    <col min="8468" max="8704" width="9.140625" style="104"/>
    <col min="8705" max="8705" width="8.85546875" style="104" customWidth="1"/>
    <col min="8706" max="8707" width="3" style="104" bestFit="1" customWidth="1"/>
    <col min="8708" max="8708" width="2.42578125" style="104" customWidth="1"/>
    <col min="8709" max="8709" width="4" style="104" bestFit="1" customWidth="1"/>
    <col min="8710" max="8710" width="3.5703125" style="104" customWidth="1"/>
    <col min="8711" max="8711" width="58.42578125" style="104" customWidth="1"/>
    <col min="8712" max="8712" width="19.7109375" style="104" customWidth="1"/>
    <col min="8713" max="8713" width="13.5703125" style="104" customWidth="1"/>
    <col min="8714" max="8714" width="17.42578125" style="104" bestFit="1" customWidth="1"/>
    <col min="8715" max="8715" width="17" style="104" customWidth="1"/>
    <col min="8716" max="8716" width="12.5703125" style="104" customWidth="1"/>
    <col min="8717" max="8717" width="20.28515625" style="104" customWidth="1"/>
    <col min="8718" max="8718" width="13.140625" style="104" customWidth="1"/>
    <col min="8719" max="8719" width="20.140625" style="104" customWidth="1"/>
    <col min="8720" max="8720" width="15.28515625" style="104" customWidth="1"/>
    <col min="8721" max="8721" width="12.42578125" style="104" customWidth="1"/>
    <col min="8722" max="8722" width="17.5703125" style="104" customWidth="1"/>
    <col min="8723" max="8723" width="20.5703125" style="104" customWidth="1"/>
    <col min="8724" max="8960" width="9.140625" style="104"/>
    <col min="8961" max="8961" width="8.85546875" style="104" customWidth="1"/>
    <col min="8962" max="8963" width="3" style="104" bestFit="1" customWidth="1"/>
    <col min="8964" max="8964" width="2.42578125" style="104" customWidth="1"/>
    <col min="8965" max="8965" width="4" style="104" bestFit="1" customWidth="1"/>
    <col min="8966" max="8966" width="3.5703125" style="104" customWidth="1"/>
    <col min="8967" max="8967" width="58.42578125" style="104" customWidth="1"/>
    <col min="8968" max="8968" width="19.7109375" style="104" customWidth="1"/>
    <col min="8969" max="8969" width="13.5703125" style="104" customWidth="1"/>
    <col min="8970" max="8970" width="17.42578125" style="104" bestFit="1" customWidth="1"/>
    <col min="8971" max="8971" width="17" style="104" customWidth="1"/>
    <col min="8972" max="8972" width="12.5703125" style="104" customWidth="1"/>
    <col min="8973" max="8973" width="20.28515625" style="104" customWidth="1"/>
    <col min="8974" max="8974" width="13.140625" style="104" customWidth="1"/>
    <col min="8975" max="8975" width="20.140625" style="104" customWidth="1"/>
    <col min="8976" max="8976" width="15.28515625" style="104" customWidth="1"/>
    <col min="8977" max="8977" width="12.42578125" style="104" customWidth="1"/>
    <col min="8978" max="8978" width="17.5703125" style="104" customWidth="1"/>
    <col min="8979" max="8979" width="20.5703125" style="104" customWidth="1"/>
    <col min="8980" max="9216" width="9.140625" style="104"/>
    <col min="9217" max="9217" width="8.85546875" style="104" customWidth="1"/>
    <col min="9218" max="9219" width="3" style="104" bestFit="1" customWidth="1"/>
    <col min="9220" max="9220" width="2.42578125" style="104" customWidth="1"/>
    <col min="9221" max="9221" width="4" style="104" bestFit="1" customWidth="1"/>
    <col min="9222" max="9222" width="3.5703125" style="104" customWidth="1"/>
    <col min="9223" max="9223" width="58.42578125" style="104" customWidth="1"/>
    <col min="9224" max="9224" width="19.7109375" style="104" customWidth="1"/>
    <col min="9225" max="9225" width="13.5703125" style="104" customWidth="1"/>
    <col min="9226" max="9226" width="17.42578125" style="104" bestFit="1" customWidth="1"/>
    <col min="9227" max="9227" width="17" style="104" customWidth="1"/>
    <col min="9228" max="9228" width="12.5703125" style="104" customWidth="1"/>
    <col min="9229" max="9229" width="20.28515625" style="104" customWidth="1"/>
    <col min="9230" max="9230" width="13.140625" style="104" customWidth="1"/>
    <col min="9231" max="9231" width="20.140625" style="104" customWidth="1"/>
    <col min="9232" max="9232" width="15.28515625" style="104" customWidth="1"/>
    <col min="9233" max="9233" width="12.42578125" style="104" customWidth="1"/>
    <col min="9234" max="9234" width="17.5703125" style="104" customWidth="1"/>
    <col min="9235" max="9235" width="20.5703125" style="104" customWidth="1"/>
    <col min="9236" max="9472" width="9.140625" style="104"/>
    <col min="9473" max="9473" width="8.85546875" style="104" customWidth="1"/>
    <col min="9474" max="9475" width="3" style="104" bestFit="1" customWidth="1"/>
    <col min="9476" max="9476" width="2.42578125" style="104" customWidth="1"/>
    <col min="9477" max="9477" width="4" style="104" bestFit="1" customWidth="1"/>
    <col min="9478" max="9478" width="3.5703125" style="104" customWidth="1"/>
    <col min="9479" max="9479" width="58.42578125" style="104" customWidth="1"/>
    <col min="9480" max="9480" width="19.7109375" style="104" customWidth="1"/>
    <col min="9481" max="9481" width="13.5703125" style="104" customWidth="1"/>
    <col min="9482" max="9482" width="17.42578125" style="104" bestFit="1" customWidth="1"/>
    <col min="9483" max="9483" width="17" style="104" customWidth="1"/>
    <col min="9484" max="9484" width="12.5703125" style="104" customWidth="1"/>
    <col min="9485" max="9485" width="20.28515625" style="104" customWidth="1"/>
    <col min="9486" max="9486" width="13.140625" style="104" customWidth="1"/>
    <col min="9487" max="9487" width="20.140625" style="104" customWidth="1"/>
    <col min="9488" max="9488" width="15.28515625" style="104" customWidth="1"/>
    <col min="9489" max="9489" width="12.42578125" style="104" customWidth="1"/>
    <col min="9490" max="9490" width="17.5703125" style="104" customWidth="1"/>
    <col min="9491" max="9491" width="20.5703125" style="104" customWidth="1"/>
    <col min="9492" max="9728" width="9.140625" style="104"/>
    <col min="9729" max="9729" width="8.85546875" style="104" customWidth="1"/>
    <col min="9730" max="9731" width="3" style="104" bestFit="1" customWidth="1"/>
    <col min="9732" max="9732" width="2.42578125" style="104" customWidth="1"/>
    <col min="9733" max="9733" width="4" style="104" bestFit="1" customWidth="1"/>
    <col min="9734" max="9734" width="3.5703125" style="104" customWidth="1"/>
    <col min="9735" max="9735" width="58.42578125" style="104" customWidth="1"/>
    <col min="9736" max="9736" width="19.7109375" style="104" customWidth="1"/>
    <col min="9737" max="9737" width="13.5703125" style="104" customWidth="1"/>
    <col min="9738" max="9738" width="17.42578125" style="104" bestFit="1" customWidth="1"/>
    <col min="9739" max="9739" width="17" style="104" customWidth="1"/>
    <col min="9740" max="9740" width="12.5703125" style="104" customWidth="1"/>
    <col min="9741" max="9741" width="20.28515625" style="104" customWidth="1"/>
    <col min="9742" max="9742" width="13.140625" style="104" customWidth="1"/>
    <col min="9743" max="9743" width="20.140625" style="104" customWidth="1"/>
    <col min="9744" max="9744" width="15.28515625" style="104" customWidth="1"/>
    <col min="9745" max="9745" width="12.42578125" style="104" customWidth="1"/>
    <col min="9746" max="9746" width="17.5703125" style="104" customWidth="1"/>
    <col min="9747" max="9747" width="20.5703125" style="104" customWidth="1"/>
    <col min="9748" max="9984" width="9.140625" style="104"/>
    <col min="9985" max="9985" width="8.85546875" style="104" customWidth="1"/>
    <col min="9986" max="9987" width="3" style="104" bestFit="1" customWidth="1"/>
    <col min="9988" max="9988" width="2.42578125" style="104" customWidth="1"/>
    <col min="9989" max="9989" width="4" style="104" bestFit="1" customWidth="1"/>
    <col min="9990" max="9990" width="3.5703125" style="104" customWidth="1"/>
    <col min="9991" max="9991" width="58.42578125" style="104" customWidth="1"/>
    <col min="9992" max="9992" width="19.7109375" style="104" customWidth="1"/>
    <col min="9993" max="9993" width="13.5703125" style="104" customWidth="1"/>
    <col min="9994" max="9994" width="17.42578125" style="104" bestFit="1" customWidth="1"/>
    <col min="9995" max="9995" width="17" style="104" customWidth="1"/>
    <col min="9996" max="9996" width="12.5703125" style="104" customWidth="1"/>
    <col min="9997" max="9997" width="20.28515625" style="104" customWidth="1"/>
    <col min="9998" max="9998" width="13.140625" style="104" customWidth="1"/>
    <col min="9999" max="9999" width="20.140625" style="104" customWidth="1"/>
    <col min="10000" max="10000" width="15.28515625" style="104" customWidth="1"/>
    <col min="10001" max="10001" width="12.42578125" style="104" customWidth="1"/>
    <col min="10002" max="10002" width="17.5703125" style="104" customWidth="1"/>
    <col min="10003" max="10003" width="20.5703125" style="104" customWidth="1"/>
    <col min="10004" max="10240" width="9.140625" style="104"/>
    <col min="10241" max="10241" width="8.85546875" style="104" customWidth="1"/>
    <col min="10242" max="10243" width="3" style="104" bestFit="1" customWidth="1"/>
    <col min="10244" max="10244" width="2.42578125" style="104" customWidth="1"/>
    <col min="10245" max="10245" width="4" style="104" bestFit="1" customWidth="1"/>
    <col min="10246" max="10246" width="3.5703125" style="104" customWidth="1"/>
    <col min="10247" max="10247" width="58.42578125" style="104" customWidth="1"/>
    <col min="10248" max="10248" width="19.7109375" style="104" customWidth="1"/>
    <col min="10249" max="10249" width="13.5703125" style="104" customWidth="1"/>
    <col min="10250" max="10250" width="17.42578125" style="104" bestFit="1" customWidth="1"/>
    <col min="10251" max="10251" width="17" style="104" customWidth="1"/>
    <col min="10252" max="10252" width="12.5703125" style="104" customWidth="1"/>
    <col min="10253" max="10253" width="20.28515625" style="104" customWidth="1"/>
    <col min="10254" max="10254" width="13.140625" style="104" customWidth="1"/>
    <col min="10255" max="10255" width="20.140625" style="104" customWidth="1"/>
    <col min="10256" max="10256" width="15.28515625" style="104" customWidth="1"/>
    <col min="10257" max="10257" width="12.42578125" style="104" customWidth="1"/>
    <col min="10258" max="10258" width="17.5703125" style="104" customWidth="1"/>
    <col min="10259" max="10259" width="20.5703125" style="104" customWidth="1"/>
    <col min="10260" max="10496" width="9.140625" style="104"/>
    <col min="10497" max="10497" width="8.85546875" style="104" customWidth="1"/>
    <col min="10498" max="10499" width="3" style="104" bestFit="1" customWidth="1"/>
    <col min="10500" max="10500" width="2.42578125" style="104" customWidth="1"/>
    <col min="10501" max="10501" width="4" style="104" bestFit="1" customWidth="1"/>
    <col min="10502" max="10502" width="3.5703125" style="104" customWidth="1"/>
    <col min="10503" max="10503" width="58.42578125" style="104" customWidth="1"/>
    <col min="10504" max="10504" width="19.7109375" style="104" customWidth="1"/>
    <col min="10505" max="10505" width="13.5703125" style="104" customWidth="1"/>
    <col min="10506" max="10506" width="17.42578125" style="104" bestFit="1" customWidth="1"/>
    <col min="10507" max="10507" width="17" style="104" customWidth="1"/>
    <col min="10508" max="10508" width="12.5703125" style="104" customWidth="1"/>
    <col min="10509" max="10509" width="20.28515625" style="104" customWidth="1"/>
    <col min="10510" max="10510" width="13.140625" style="104" customWidth="1"/>
    <col min="10511" max="10511" width="20.140625" style="104" customWidth="1"/>
    <col min="10512" max="10512" width="15.28515625" style="104" customWidth="1"/>
    <col min="10513" max="10513" width="12.42578125" style="104" customWidth="1"/>
    <col min="10514" max="10514" width="17.5703125" style="104" customWidth="1"/>
    <col min="10515" max="10515" width="20.5703125" style="104" customWidth="1"/>
    <col min="10516" max="10752" width="9.140625" style="104"/>
    <col min="10753" max="10753" width="8.85546875" style="104" customWidth="1"/>
    <col min="10754" max="10755" width="3" style="104" bestFit="1" customWidth="1"/>
    <col min="10756" max="10756" width="2.42578125" style="104" customWidth="1"/>
    <col min="10757" max="10757" width="4" style="104" bestFit="1" customWidth="1"/>
    <col min="10758" max="10758" width="3.5703125" style="104" customWidth="1"/>
    <col min="10759" max="10759" width="58.42578125" style="104" customWidth="1"/>
    <col min="10760" max="10760" width="19.7109375" style="104" customWidth="1"/>
    <col min="10761" max="10761" width="13.5703125" style="104" customWidth="1"/>
    <col min="10762" max="10762" width="17.42578125" style="104" bestFit="1" customWidth="1"/>
    <col min="10763" max="10763" width="17" style="104" customWidth="1"/>
    <col min="10764" max="10764" width="12.5703125" style="104" customWidth="1"/>
    <col min="10765" max="10765" width="20.28515625" style="104" customWidth="1"/>
    <col min="10766" max="10766" width="13.140625" style="104" customWidth="1"/>
    <col min="10767" max="10767" width="20.140625" style="104" customWidth="1"/>
    <col min="10768" max="10768" width="15.28515625" style="104" customWidth="1"/>
    <col min="10769" max="10769" width="12.42578125" style="104" customWidth="1"/>
    <col min="10770" max="10770" width="17.5703125" style="104" customWidth="1"/>
    <col min="10771" max="10771" width="20.5703125" style="104" customWidth="1"/>
    <col min="10772" max="11008" width="9.140625" style="104"/>
    <col min="11009" max="11009" width="8.85546875" style="104" customWidth="1"/>
    <col min="11010" max="11011" width="3" style="104" bestFit="1" customWidth="1"/>
    <col min="11012" max="11012" width="2.42578125" style="104" customWidth="1"/>
    <col min="11013" max="11013" width="4" style="104" bestFit="1" customWidth="1"/>
    <col min="11014" max="11014" width="3.5703125" style="104" customWidth="1"/>
    <col min="11015" max="11015" width="58.42578125" style="104" customWidth="1"/>
    <col min="11016" max="11016" width="19.7109375" style="104" customWidth="1"/>
    <col min="11017" max="11017" width="13.5703125" style="104" customWidth="1"/>
    <col min="11018" max="11018" width="17.42578125" style="104" bestFit="1" customWidth="1"/>
    <col min="11019" max="11019" width="17" style="104" customWidth="1"/>
    <col min="11020" max="11020" width="12.5703125" style="104" customWidth="1"/>
    <col min="11021" max="11021" width="20.28515625" style="104" customWidth="1"/>
    <col min="11022" max="11022" width="13.140625" style="104" customWidth="1"/>
    <col min="11023" max="11023" width="20.140625" style="104" customWidth="1"/>
    <col min="11024" max="11024" width="15.28515625" style="104" customWidth="1"/>
    <col min="11025" max="11025" width="12.42578125" style="104" customWidth="1"/>
    <col min="11026" max="11026" width="17.5703125" style="104" customWidth="1"/>
    <col min="11027" max="11027" width="20.5703125" style="104" customWidth="1"/>
    <col min="11028" max="11264" width="9.140625" style="104"/>
    <col min="11265" max="11265" width="8.85546875" style="104" customWidth="1"/>
    <col min="11266" max="11267" width="3" style="104" bestFit="1" customWidth="1"/>
    <col min="11268" max="11268" width="2.42578125" style="104" customWidth="1"/>
    <col min="11269" max="11269" width="4" style="104" bestFit="1" customWidth="1"/>
    <col min="11270" max="11270" width="3.5703125" style="104" customWidth="1"/>
    <col min="11271" max="11271" width="58.42578125" style="104" customWidth="1"/>
    <col min="11272" max="11272" width="19.7109375" style="104" customWidth="1"/>
    <col min="11273" max="11273" width="13.5703125" style="104" customWidth="1"/>
    <col min="11274" max="11274" width="17.42578125" style="104" bestFit="1" customWidth="1"/>
    <col min="11275" max="11275" width="17" style="104" customWidth="1"/>
    <col min="11276" max="11276" width="12.5703125" style="104" customWidth="1"/>
    <col min="11277" max="11277" width="20.28515625" style="104" customWidth="1"/>
    <col min="11278" max="11278" width="13.140625" style="104" customWidth="1"/>
    <col min="11279" max="11279" width="20.140625" style="104" customWidth="1"/>
    <col min="11280" max="11280" width="15.28515625" style="104" customWidth="1"/>
    <col min="11281" max="11281" width="12.42578125" style="104" customWidth="1"/>
    <col min="11282" max="11282" width="17.5703125" style="104" customWidth="1"/>
    <col min="11283" max="11283" width="20.5703125" style="104" customWidth="1"/>
    <col min="11284" max="11520" width="9.140625" style="104"/>
    <col min="11521" max="11521" width="8.85546875" style="104" customWidth="1"/>
    <col min="11522" max="11523" width="3" style="104" bestFit="1" customWidth="1"/>
    <col min="11524" max="11524" width="2.42578125" style="104" customWidth="1"/>
    <col min="11525" max="11525" width="4" style="104" bestFit="1" customWidth="1"/>
    <col min="11526" max="11526" width="3.5703125" style="104" customWidth="1"/>
    <col min="11527" max="11527" width="58.42578125" style="104" customWidth="1"/>
    <col min="11528" max="11528" width="19.7109375" style="104" customWidth="1"/>
    <col min="11529" max="11529" width="13.5703125" style="104" customWidth="1"/>
    <col min="11530" max="11530" width="17.42578125" style="104" bestFit="1" customWidth="1"/>
    <col min="11531" max="11531" width="17" style="104" customWidth="1"/>
    <col min="11532" max="11532" width="12.5703125" style="104" customWidth="1"/>
    <col min="11533" max="11533" width="20.28515625" style="104" customWidth="1"/>
    <col min="11534" max="11534" width="13.140625" style="104" customWidth="1"/>
    <col min="11535" max="11535" width="20.140625" style="104" customWidth="1"/>
    <col min="11536" max="11536" width="15.28515625" style="104" customWidth="1"/>
    <col min="11537" max="11537" width="12.42578125" style="104" customWidth="1"/>
    <col min="11538" max="11538" width="17.5703125" style="104" customWidth="1"/>
    <col min="11539" max="11539" width="20.5703125" style="104" customWidth="1"/>
    <col min="11540" max="11776" width="9.140625" style="104"/>
    <col min="11777" max="11777" width="8.85546875" style="104" customWidth="1"/>
    <col min="11778" max="11779" width="3" style="104" bestFit="1" customWidth="1"/>
    <col min="11780" max="11780" width="2.42578125" style="104" customWidth="1"/>
    <col min="11781" max="11781" width="4" style="104" bestFit="1" customWidth="1"/>
    <col min="11782" max="11782" width="3.5703125" style="104" customWidth="1"/>
    <col min="11783" max="11783" width="58.42578125" style="104" customWidth="1"/>
    <col min="11784" max="11784" width="19.7109375" style="104" customWidth="1"/>
    <col min="11785" max="11785" width="13.5703125" style="104" customWidth="1"/>
    <col min="11786" max="11786" width="17.42578125" style="104" bestFit="1" customWidth="1"/>
    <col min="11787" max="11787" width="17" style="104" customWidth="1"/>
    <col min="11788" max="11788" width="12.5703125" style="104" customWidth="1"/>
    <col min="11789" max="11789" width="20.28515625" style="104" customWidth="1"/>
    <col min="11790" max="11790" width="13.140625" style="104" customWidth="1"/>
    <col min="11791" max="11791" width="20.140625" style="104" customWidth="1"/>
    <col min="11792" max="11792" width="15.28515625" style="104" customWidth="1"/>
    <col min="11793" max="11793" width="12.42578125" style="104" customWidth="1"/>
    <col min="11794" max="11794" width="17.5703125" style="104" customWidth="1"/>
    <col min="11795" max="11795" width="20.5703125" style="104" customWidth="1"/>
    <col min="11796" max="12032" width="9.140625" style="104"/>
    <col min="12033" max="12033" width="8.85546875" style="104" customWidth="1"/>
    <col min="12034" max="12035" width="3" style="104" bestFit="1" customWidth="1"/>
    <col min="12036" max="12036" width="2.42578125" style="104" customWidth="1"/>
    <col min="12037" max="12037" width="4" style="104" bestFit="1" customWidth="1"/>
    <col min="12038" max="12038" width="3.5703125" style="104" customWidth="1"/>
    <col min="12039" max="12039" width="58.42578125" style="104" customWidth="1"/>
    <col min="12040" max="12040" width="19.7109375" style="104" customWidth="1"/>
    <col min="12041" max="12041" width="13.5703125" style="104" customWidth="1"/>
    <col min="12042" max="12042" width="17.42578125" style="104" bestFit="1" customWidth="1"/>
    <col min="12043" max="12043" width="17" style="104" customWidth="1"/>
    <col min="12044" max="12044" width="12.5703125" style="104" customWidth="1"/>
    <col min="12045" max="12045" width="20.28515625" style="104" customWidth="1"/>
    <col min="12046" max="12046" width="13.140625" style="104" customWidth="1"/>
    <col min="12047" max="12047" width="20.140625" style="104" customWidth="1"/>
    <col min="12048" max="12048" width="15.28515625" style="104" customWidth="1"/>
    <col min="12049" max="12049" width="12.42578125" style="104" customWidth="1"/>
    <col min="12050" max="12050" width="17.5703125" style="104" customWidth="1"/>
    <col min="12051" max="12051" width="20.5703125" style="104" customWidth="1"/>
    <col min="12052" max="12288" width="9.140625" style="104"/>
    <col min="12289" max="12289" width="8.85546875" style="104" customWidth="1"/>
    <col min="12290" max="12291" width="3" style="104" bestFit="1" customWidth="1"/>
    <col min="12292" max="12292" width="2.42578125" style="104" customWidth="1"/>
    <col min="12293" max="12293" width="4" style="104" bestFit="1" customWidth="1"/>
    <col min="12294" max="12294" width="3.5703125" style="104" customWidth="1"/>
    <col min="12295" max="12295" width="58.42578125" style="104" customWidth="1"/>
    <col min="12296" max="12296" width="19.7109375" style="104" customWidth="1"/>
    <col min="12297" max="12297" width="13.5703125" style="104" customWidth="1"/>
    <col min="12298" max="12298" width="17.42578125" style="104" bestFit="1" customWidth="1"/>
    <col min="12299" max="12299" width="17" style="104" customWidth="1"/>
    <col min="12300" max="12300" width="12.5703125" style="104" customWidth="1"/>
    <col min="12301" max="12301" width="20.28515625" style="104" customWidth="1"/>
    <col min="12302" max="12302" width="13.140625" style="104" customWidth="1"/>
    <col min="12303" max="12303" width="20.140625" style="104" customWidth="1"/>
    <col min="12304" max="12304" width="15.28515625" style="104" customWidth="1"/>
    <col min="12305" max="12305" width="12.42578125" style="104" customWidth="1"/>
    <col min="12306" max="12306" width="17.5703125" style="104" customWidth="1"/>
    <col min="12307" max="12307" width="20.5703125" style="104" customWidth="1"/>
    <col min="12308" max="12544" width="9.140625" style="104"/>
    <col min="12545" max="12545" width="8.85546875" style="104" customWidth="1"/>
    <col min="12546" max="12547" width="3" style="104" bestFit="1" customWidth="1"/>
    <col min="12548" max="12548" width="2.42578125" style="104" customWidth="1"/>
    <col min="12549" max="12549" width="4" style="104" bestFit="1" customWidth="1"/>
    <col min="12550" max="12550" width="3.5703125" style="104" customWidth="1"/>
    <col min="12551" max="12551" width="58.42578125" style="104" customWidth="1"/>
    <col min="12552" max="12552" width="19.7109375" style="104" customWidth="1"/>
    <col min="12553" max="12553" width="13.5703125" style="104" customWidth="1"/>
    <col min="12554" max="12554" width="17.42578125" style="104" bestFit="1" customWidth="1"/>
    <col min="12555" max="12555" width="17" style="104" customWidth="1"/>
    <col min="12556" max="12556" width="12.5703125" style="104" customWidth="1"/>
    <col min="12557" max="12557" width="20.28515625" style="104" customWidth="1"/>
    <col min="12558" max="12558" width="13.140625" style="104" customWidth="1"/>
    <col min="12559" max="12559" width="20.140625" style="104" customWidth="1"/>
    <col min="12560" max="12560" width="15.28515625" style="104" customWidth="1"/>
    <col min="12561" max="12561" width="12.42578125" style="104" customWidth="1"/>
    <col min="12562" max="12562" width="17.5703125" style="104" customWidth="1"/>
    <col min="12563" max="12563" width="20.5703125" style="104" customWidth="1"/>
    <col min="12564" max="12800" width="9.140625" style="104"/>
    <col min="12801" max="12801" width="8.85546875" style="104" customWidth="1"/>
    <col min="12802" max="12803" width="3" style="104" bestFit="1" customWidth="1"/>
    <col min="12804" max="12804" width="2.42578125" style="104" customWidth="1"/>
    <col min="12805" max="12805" width="4" style="104" bestFit="1" customWidth="1"/>
    <col min="12806" max="12806" width="3.5703125" style="104" customWidth="1"/>
    <col min="12807" max="12807" width="58.42578125" style="104" customWidth="1"/>
    <col min="12808" max="12808" width="19.7109375" style="104" customWidth="1"/>
    <col min="12809" max="12809" width="13.5703125" style="104" customWidth="1"/>
    <col min="12810" max="12810" width="17.42578125" style="104" bestFit="1" customWidth="1"/>
    <col min="12811" max="12811" width="17" style="104" customWidth="1"/>
    <col min="12812" max="12812" width="12.5703125" style="104" customWidth="1"/>
    <col min="12813" max="12813" width="20.28515625" style="104" customWidth="1"/>
    <col min="12814" max="12814" width="13.140625" style="104" customWidth="1"/>
    <col min="12815" max="12815" width="20.140625" style="104" customWidth="1"/>
    <col min="12816" max="12816" width="15.28515625" style="104" customWidth="1"/>
    <col min="12817" max="12817" width="12.42578125" style="104" customWidth="1"/>
    <col min="12818" max="12818" width="17.5703125" style="104" customWidth="1"/>
    <col min="12819" max="12819" width="20.5703125" style="104" customWidth="1"/>
    <col min="12820" max="13056" width="9.140625" style="104"/>
    <col min="13057" max="13057" width="8.85546875" style="104" customWidth="1"/>
    <col min="13058" max="13059" width="3" style="104" bestFit="1" customWidth="1"/>
    <col min="13060" max="13060" width="2.42578125" style="104" customWidth="1"/>
    <col min="13061" max="13061" width="4" style="104" bestFit="1" customWidth="1"/>
    <col min="13062" max="13062" width="3.5703125" style="104" customWidth="1"/>
    <col min="13063" max="13063" width="58.42578125" style="104" customWidth="1"/>
    <col min="13064" max="13064" width="19.7109375" style="104" customWidth="1"/>
    <col min="13065" max="13065" width="13.5703125" style="104" customWidth="1"/>
    <col min="13066" max="13066" width="17.42578125" style="104" bestFit="1" customWidth="1"/>
    <col min="13067" max="13067" width="17" style="104" customWidth="1"/>
    <col min="13068" max="13068" width="12.5703125" style="104" customWidth="1"/>
    <col min="13069" max="13069" width="20.28515625" style="104" customWidth="1"/>
    <col min="13070" max="13070" width="13.140625" style="104" customWidth="1"/>
    <col min="13071" max="13071" width="20.140625" style="104" customWidth="1"/>
    <col min="13072" max="13072" width="15.28515625" style="104" customWidth="1"/>
    <col min="13073" max="13073" width="12.42578125" style="104" customWidth="1"/>
    <col min="13074" max="13074" width="17.5703125" style="104" customWidth="1"/>
    <col min="13075" max="13075" width="20.5703125" style="104" customWidth="1"/>
    <col min="13076" max="13312" width="9.140625" style="104"/>
    <col min="13313" max="13313" width="8.85546875" style="104" customWidth="1"/>
    <col min="13314" max="13315" width="3" style="104" bestFit="1" customWidth="1"/>
    <col min="13316" max="13316" width="2.42578125" style="104" customWidth="1"/>
    <col min="13317" max="13317" width="4" style="104" bestFit="1" customWidth="1"/>
    <col min="13318" max="13318" width="3.5703125" style="104" customWidth="1"/>
    <col min="13319" max="13319" width="58.42578125" style="104" customWidth="1"/>
    <col min="13320" max="13320" width="19.7109375" style="104" customWidth="1"/>
    <col min="13321" max="13321" width="13.5703125" style="104" customWidth="1"/>
    <col min="13322" max="13322" width="17.42578125" style="104" bestFit="1" customWidth="1"/>
    <col min="13323" max="13323" width="17" style="104" customWidth="1"/>
    <col min="13324" max="13324" width="12.5703125" style="104" customWidth="1"/>
    <col min="13325" max="13325" width="20.28515625" style="104" customWidth="1"/>
    <col min="13326" max="13326" width="13.140625" style="104" customWidth="1"/>
    <col min="13327" max="13327" width="20.140625" style="104" customWidth="1"/>
    <col min="13328" max="13328" width="15.28515625" style="104" customWidth="1"/>
    <col min="13329" max="13329" width="12.42578125" style="104" customWidth="1"/>
    <col min="13330" max="13330" width="17.5703125" style="104" customWidth="1"/>
    <col min="13331" max="13331" width="20.5703125" style="104" customWidth="1"/>
    <col min="13332" max="13568" width="9.140625" style="104"/>
    <col min="13569" max="13569" width="8.85546875" style="104" customWidth="1"/>
    <col min="13570" max="13571" width="3" style="104" bestFit="1" customWidth="1"/>
    <col min="13572" max="13572" width="2.42578125" style="104" customWidth="1"/>
    <col min="13573" max="13573" width="4" style="104" bestFit="1" customWidth="1"/>
    <col min="13574" max="13574" width="3.5703125" style="104" customWidth="1"/>
    <col min="13575" max="13575" width="58.42578125" style="104" customWidth="1"/>
    <col min="13576" max="13576" width="19.7109375" style="104" customWidth="1"/>
    <col min="13577" max="13577" width="13.5703125" style="104" customWidth="1"/>
    <col min="13578" max="13578" width="17.42578125" style="104" bestFit="1" customWidth="1"/>
    <col min="13579" max="13579" width="17" style="104" customWidth="1"/>
    <col min="13580" max="13580" width="12.5703125" style="104" customWidth="1"/>
    <col min="13581" max="13581" width="20.28515625" style="104" customWidth="1"/>
    <col min="13582" max="13582" width="13.140625" style="104" customWidth="1"/>
    <col min="13583" max="13583" width="20.140625" style="104" customWidth="1"/>
    <col min="13584" max="13584" width="15.28515625" style="104" customWidth="1"/>
    <col min="13585" max="13585" width="12.42578125" style="104" customWidth="1"/>
    <col min="13586" max="13586" width="17.5703125" style="104" customWidth="1"/>
    <col min="13587" max="13587" width="20.5703125" style="104" customWidth="1"/>
    <col min="13588" max="13824" width="9.140625" style="104"/>
    <col min="13825" max="13825" width="8.85546875" style="104" customWidth="1"/>
    <col min="13826" max="13827" width="3" style="104" bestFit="1" customWidth="1"/>
    <col min="13828" max="13828" width="2.42578125" style="104" customWidth="1"/>
    <col min="13829" max="13829" width="4" style="104" bestFit="1" customWidth="1"/>
    <col min="13830" max="13830" width="3.5703125" style="104" customWidth="1"/>
    <col min="13831" max="13831" width="58.42578125" style="104" customWidth="1"/>
    <col min="13832" max="13832" width="19.7109375" style="104" customWidth="1"/>
    <col min="13833" max="13833" width="13.5703125" style="104" customWidth="1"/>
    <col min="13834" max="13834" width="17.42578125" style="104" bestFit="1" customWidth="1"/>
    <col min="13835" max="13835" width="17" style="104" customWidth="1"/>
    <col min="13836" max="13836" width="12.5703125" style="104" customWidth="1"/>
    <col min="13837" max="13837" width="20.28515625" style="104" customWidth="1"/>
    <col min="13838" max="13838" width="13.140625" style="104" customWidth="1"/>
    <col min="13839" max="13839" width="20.140625" style="104" customWidth="1"/>
    <col min="13840" max="13840" width="15.28515625" style="104" customWidth="1"/>
    <col min="13841" max="13841" width="12.42578125" style="104" customWidth="1"/>
    <col min="13842" max="13842" width="17.5703125" style="104" customWidth="1"/>
    <col min="13843" max="13843" width="20.5703125" style="104" customWidth="1"/>
    <col min="13844" max="14080" width="9.140625" style="104"/>
    <col min="14081" max="14081" width="8.85546875" style="104" customWidth="1"/>
    <col min="14082" max="14083" width="3" style="104" bestFit="1" customWidth="1"/>
    <col min="14084" max="14084" width="2.42578125" style="104" customWidth="1"/>
    <col min="14085" max="14085" width="4" style="104" bestFit="1" customWidth="1"/>
    <col min="14086" max="14086" width="3.5703125" style="104" customWidth="1"/>
    <col min="14087" max="14087" width="58.42578125" style="104" customWidth="1"/>
    <col min="14088" max="14088" width="19.7109375" style="104" customWidth="1"/>
    <col min="14089" max="14089" width="13.5703125" style="104" customWidth="1"/>
    <col min="14090" max="14090" width="17.42578125" style="104" bestFit="1" customWidth="1"/>
    <col min="14091" max="14091" width="17" style="104" customWidth="1"/>
    <col min="14092" max="14092" width="12.5703125" style="104" customWidth="1"/>
    <col min="14093" max="14093" width="20.28515625" style="104" customWidth="1"/>
    <col min="14094" max="14094" width="13.140625" style="104" customWidth="1"/>
    <col min="14095" max="14095" width="20.140625" style="104" customWidth="1"/>
    <col min="14096" max="14096" width="15.28515625" style="104" customWidth="1"/>
    <col min="14097" max="14097" width="12.42578125" style="104" customWidth="1"/>
    <col min="14098" max="14098" width="17.5703125" style="104" customWidth="1"/>
    <col min="14099" max="14099" width="20.5703125" style="104" customWidth="1"/>
    <col min="14100" max="14336" width="9.140625" style="104"/>
    <col min="14337" max="14337" width="8.85546875" style="104" customWidth="1"/>
    <col min="14338" max="14339" width="3" style="104" bestFit="1" customWidth="1"/>
    <col min="14340" max="14340" width="2.42578125" style="104" customWidth="1"/>
    <col min="14341" max="14341" width="4" style="104" bestFit="1" customWidth="1"/>
    <col min="14342" max="14342" width="3.5703125" style="104" customWidth="1"/>
    <col min="14343" max="14343" width="58.42578125" style="104" customWidth="1"/>
    <col min="14344" max="14344" width="19.7109375" style="104" customWidth="1"/>
    <col min="14345" max="14345" width="13.5703125" style="104" customWidth="1"/>
    <col min="14346" max="14346" width="17.42578125" style="104" bestFit="1" customWidth="1"/>
    <col min="14347" max="14347" width="17" style="104" customWidth="1"/>
    <col min="14348" max="14348" width="12.5703125" style="104" customWidth="1"/>
    <col min="14349" max="14349" width="20.28515625" style="104" customWidth="1"/>
    <col min="14350" max="14350" width="13.140625" style="104" customWidth="1"/>
    <col min="14351" max="14351" width="20.140625" style="104" customWidth="1"/>
    <col min="14352" max="14352" width="15.28515625" style="104" customWidth="1"/>
    <col min="14353" max="14353" width="12.42578125" style="104" customWidth="1"/>
    <col min="14354" max="14354" width="17.5703125" style="104" customWidth="1"/>
    <col min="14355" max="14355" width="20.5703125" style="104" customWidth="1"/>
    <col min="14356" max="14592" width="9.140625" style="104"/>
    <col min="14593" max="14593" width="8.85546875" style="104" customWidth="1"/>
    <col min="14594" max="14595" width="3" style="104" bestFit="1" customWidth="1"/>
    <col min="14596" max="14596" width="2.42578125" style="104" customWidth="1"/>
    <col min="14597" max="14597" width="4" style="104" bestFit="1" customWidth="1"/>
    <col min="14598" max="14598" width="3.5703125" style="104" customWidth="1"/>
    <col min="14599" max="14599" width="58.42578125" style="104" customWidth="1"/>
    <col min="14600" max="14600" width="19.7109375" style="104" customWidth="1"/>
    <col min="14601" max="14601" width="13.5703125" style="104" customWidth="1"/>
    <col min="14602" max="14602" width="17.42578125" style="104" bestFit="1" customWidth="1"/>
    <col min="14603" max="14603" width="17" style="104" customWidth="1"/>
    <col min="14604" max="14604" width="12.5703125" style="104" customWidth="1"/>
    <col min="14605" max="14605" width="20.28515625" style="104" customWidth="1"/>
    <col min="14606" max="14606" width="13.140625" style="104" customWidth="1"/>
    <col min="14607" max="14607" width="20.140625" style="104" customWidth="1"/>
    <col min="14608" max="14608" width="15.28515625" style="104" customWidth="1"/>
    <col min="14609" max="14609" width="12.42578125" style="104" customWidth="1"/>
    <col min="14610" max="14610" width="17.5703125" style="104" customWidth="1"/>
    <col min="14611" max="14611" width="20.5703125" style="104" customWidth="1"/>
    <col min="14612" max="14848" width="9.140625" style="104"/>
    <col min="14849" max="14849" width="8.85546875" style="104" customWidth="1"/>
    <col min="14850" max="14851" width="3" style="104" bestFit="1" customWidth="1"/>
    <col min="14852" max="14852" width="2.42578125" style="104" customWidth="1"/>
    <col min="14853" max="14853" width="4" style="104" bestFit="1" customWidth="1"/>
    <col min="14854" max="14854" width="3.5703125" style="104" customWidth="1"/>
    <col min="14855" max="14855" width="58.42578125" style="104" customWidth="1"/>
    <col min="14856" max="14856" width="19.7109375" style="104" customWidth="1"/>
    <col min="14857" max="14857" width="13.5703125" style="104" customWidth="1"/>
    <col min="14858" max="14858" width="17.42578125" style="104" bestFit="1" customWidth="1"/>
    <col min="14859" max="14859" width="17" style="104" customWidth="1"/>
    <col min="14860" max="14860" width="12.5703125" style="104" customWidth="1"/>
    <col min="14861" max="14861" width="20.28515625" style="104" customWidth="1"/>
    <col min="14862" max="14862" width="13.140625" style="104" customWidth="1"/>
    <col min="14863" max="14863" width="20.140625" style="104" customWidth="1"/>
    <col min="14864" max="14864" width="15.28515625" style="104" customWidth="1"/>
    <col min="14865" max="14865" width="12.42578125" style="104" customWidth="1"/>
    <col min="14866" max="14866" width="17.5703125" style="104" customWidth="1"/>
    <col min="14867" max="14867" width="20.5703125" style="104" customWidth="1"/>
    <col min="14868" max="15104" width="9.140625" style="104"/>
    <col min="15105" max="15105" width="8.85546875" style="104" customWidth="1"/>
    <col min="15106" max="15107" width="3" style="104" bestFit="1" customWidth="1"/>
    <col min="15108" max="15108" width="2.42578125" style="104" customWidth="1"/>
    <col min="15109" max="15109" width="4" style="104" bestFit="1" customWidth="1"/>
    <col min="15110" max="15110" width="3.5703125" style="104" customWidth="1"/>
    <col min="15111" max="15111" width="58.42578125" style="104" customWidth="1"/>
    <col min="15112" max="15112" width="19.7109375" style="104" customWidth="1"/>
    <col min="15113" max="15113" width="13.5703125" style="104" customWidth="1"/>
    <col min="15114" max="15114" width="17.42578125" style="104" bestFit="1" customWidth="1"/>
    <col min="15115" max="15115" width="17" style="104" customWidth="1"/>
    <col min="15116" max="15116" width="12.5703125" style="104" customWidth="1"/>
    <col min="15117" max="15117" width="20.28515625" style="104" customWidth="1"/>
    <col min="15118" max="15118" width="13.140625" style="104" customWidth="1"/>
    <col min="15119" max="15119" width="20.140625" style="104" customWidth="1"/>
    <col min="15120" max="15120" width="15.28515625" style="104" customWidth="1"/>
    <col min="15121" max="15121" width="12.42578125" style="104" customWidth="1"/>
    <col min="15122" max="15122" width="17.5703125" style="104" customWidth="1"/>
    <col min="15123" max="15123" width="20.5703125" style="104" customWidth="1"/>
    <col min="15124" max="15360" width="9.140625" style="104"/>
    <col min="15361" max="15361" width="8.85546875" style="104" customWidth="1"/>
    <col min="15362" max="15363" width="3" style="104" bestFit="1" customWidth="1"/>
    <col min="15364" max="15364" width="2.42578125" style="104" customWidth="1"/>
    <col min="15365" max="15365" width="4" style="104" bestFit="1" customWidth="1"/>
    <col min="15366" max="15366" width="3.5703125" style="104" customWidth="1"/>
    <col min="15367" max="15367" width="58.42578125" style="104" customWidth="1"/>
    <col min="15368" max="15368" width="19.7109375" style="104" customWidth="1"/>
    <col min="15369" max="15369" width="13.5703125" style="104" customWidth="1"/>
    <col min="15370" max="15370" width="17.42578125" style="104" bestFit="1" customWidth="1"/>
    <col min="15371" max="15371" width="17" style="104" customWidth="1"/>
    <col min="15372" max="15372" width="12.5703125" style="104" customWidth="1"/>
    <col min="15373" max="15373" width="20.28515625" style="104" customWidth="1"/>
    <col min="15374" max="15374" width="13.140625" style="104" customWidth="1"/>
    <col min="15375" max="15375" width="20.140625" style="104" customWidth="1"/>
    <col min="15376" max="15376" width="15.28515625" style="104" customWidth="1"/>
    <col min="15377" max="15377" width="12.42578125" style="104" customWidth="1"/>
    <col min="15378" max="15378" width="17.5703125" style="104" customWidth="1"/>
    <col min="15379" max="15379" width="20.5703125" style="104" customWidth="1"/>
    <col min="15380" max="15616" width="9.140625" style="104"/>
    <col min="15617" max="15617" width="8.85546875" style="104" customWidth="1"/>
    <col min="15618" max="15619" width="3" style="104" bestFit="1" customWidth="1"/>
    <col min="15620" max="15620" width="2.42578125" style="104" customWidth="1"/>
    <col min="15621" max="15621" width="4" style="104" bestFit="1" customWidth="1"/>
    <col min="15622" max="15622" width="3.5703125" style="104" customWidth="1"/>
    <col min="15623" max="15623" width="58.42578125" style="104" customWidth="1"/>
    <col min="15624" max="15624" width="19.7109375" style="104" customWidth="1"/>
    <col min="15625" max="15625" width="13.5703125" style="104" customWidth="1"/>
    <col min="15626" max="15626" width="17.42578125" style="104" bestFit="1" customWidth="1"/>
    <col min="15627" max="15627" width="17" style="104" customWidth="1"/>
    <col min="15628" max="15628" width="12.5703125" style="104" customWidth="1"/>
    <col min="15629" max="15629" width="20.28515625" style="104" customWidth="1"/>
    <col min="15630" max="15630" width="13.140625" style="104" customWidth="1"/>
    <col min="15631" max="15631" width="20.140625" style="104" customWidth="1"/>
    <col min="15632" max="15632" width="15.28515625" style="104" customWidth="1"/>
    <col min="15633" max="15633" width="12.42578125" style="104" customWidth="1"/>
    <col min="15634" max="15634" width="17.5703125" style="104" customWidth="1"/>
    <col min="15635" max="15635" width="20.5703125" style="104" customWidth="1"/>
    <col min="15636" max="15872" width="9.140625" style="104"/>
    <col min="15873" max="15873" width="8.85546875" style="104" customWidth="1"/>
    <col min="15874" max="15875" width="3" style="104" bestFit="1" customWidth="1"/>
    <col min="15876" max="15876" width="2.42578125" style="104" customWidth="1"/>
    <col min="15877" max="15877" width="4" style="104" bestFit="1" customWidth="1"/>
    <col min="15878" max="15878" width="3.5703125" style="104" customWidth="1"/>
    <col min="15879" max="15879" width="58.42578125" style="104" customWidth="1"/>
    <col min="15880" max="15880" width="19.7109375" style="104" customWidth="1"/>
    <col min="15881" max="15881" width="13.5703125" style="104" customWidth="1"/>
    <col min="15882" max="15882" width="17.42578125" style="104" bestFit="1" customWidth="1"/>
    <col min="15883" max="15883" width="17" style="104" customWidth="1"/>
    <col min="15884" max="15884" width="12.5703125" style="104" customWidth="1"/>
    <col min="15885" max="15885" width="20.28515625" style="104" customWidth="1"/>
    <col min="15886" max="15886" width="13.140625" style="104" customWidth="1"/>
    <col min="15887" max="15887" width="20.140625" style="104" customWidth="1"/>
    <col min="15888" max="15888" width="15.28515625" style="104" customWidth="1"/>
    <col min="15889" max="15889" width="12.42578125" style="104" customWidth="1"/>
    <col min="15890" max="15890" width="17.5703125" style="104" customWidth="1"/>
    <col min="15891" max="15891" width="20.5703125" style="104" customWidth="1"/>
    <col min="15892" max="16128" width="9.140625" style="104"/>
    <col min="16129" max="16129" width="8.85546875" style="104" customWidth="1"/>
    <col min="16130" max="16131" width="3" style="104" bestFit="1" customWidth="1"/>
    <col min="16132" max="16132" width="2.42578125" style="104" customWidth="1"/>
    <col min="16133" max="16133" width="4" style="104" bestFit="1" customWidth="1"/>
    <col min="16134" max="16134" width="3.5703125" style="104" customWidth="1"/>
    <col min="16135" max="16135" width="58.42578125" style="104" customWidth="1"/>
    <col min="16136" max="16136" width="19.7109375" style="104" customWidth="1"/>
    <col min="16137" max="16137" width="13.5703125" style="104" customWidth="1"/>
    <col min="16138" max="16138" width="17.42578125" style="104" bestFit="1" customWidth="1"/>
    <col min="16139" max="16139" width="17" style="104" customWidth="1"/>
    <col min="16140" max="16140" width="12.5703125" style="104" customWidth="1"/>
    <col min="16141" max="16141" width="20.28515625" style="104" customWidth="1"/>
    <col min="16142" max="16142" width="13.140625" style="104" customWidth="1"/>
    <col min="16143" max="16143" width="20.140625" style="104" customWidth="1"/>
    <col min="16144" max="16144" width="15.28515625" style="104" customWidth="1"/>
    <col min="16145" max="16145" width="12.42578125" style="104" customWidth="1"/>
    <col min="16146" max="16146" width="17.5703125" style="104" customWidth="1"/>
    <col min="16147" max="16147" width="20.5703125" style="104" customWidth="1"/>
    <col min="16148" max="16384" width="9.140625" style="104"/>
  </cols>
  <sheetData>
    <row r="1" spans="1:16" ht="39.75" customHeight="1" x14ac:dyDescent="0.25">
      <c r="A1" s="90" t="s">
        <v>103</v>
      </c>
      <c r="B1" s="91"/>
      <c r="C1" s="91"/>
      <c r="D1" s="91"/>
      <c r="E1" s="91"/>
      <c r="F1" s="92"/>
      <c r="G1" s="92"/>
      <c r="H1" s="92"/>
      <c r="I1" s="92"/>
      <c r="J1" s="93"/>
    </row>
    <row r="3" spans="1:16" x14ac:dyDescent="0.2">
      <c r="A3" s="148"/>
      <c r="B3" s="148"/>
      <c r="C3" s="148"/>
      <c r="D3" s="148"/>
      <c r="E3" s="148"/>
      <c r="F3" s="148"/>
      <c r="G3" s="147"/>
      <c r="H3" s="148"/>
      <c r="I3" s="105"/>
      <c r="J3" s="146"/>
      <c r="K3" s="105"/>
      <c r="L3" s="105"/>
      <c r="M3" s="105"/>
      <c r="N3" s="105"/>
      <c r="O3" s="105"/>
      <c r="P3" s="105"/>
    </row>
    <row r="4" spans="1:16" ht="14.25" x14ac:dyDescent="0.2">
      <c r="A4" s="157" t="s">
        <v>0</v>
      </c>
      <c r="B4" s="148"/>
      <c r="C4" s="148"/>
      <c r="D4" s="156"/>
      <c r="E4" s="148"/>
      <c r="F4" s="148"/>
      <c r="G4" s="147"/>
      <c r="H4" s="150" t="s">
        <v>1</v>
      </c>
      <c r="I4" s="149" t="s">
        <v>144</v>
      </c>
      <c r="J4" s="146"/>
      <c r="K4" s="105"/>
      <c r="L4" s="105"/>
      <c r="M4" s="105"/>
      <c r="N4" s="105"/>
      <c r="O4" s="105"/>
      <c r="P4" s="105"/>
    </row>
    <row r="5" spans="1:16" x14ac:dyDescent="0.2">
      <c r="A5" s="155" t="str">
        <f>IF(ISBLANK(Raportoija),"",[1]Yleistiedot!A9&amp;" "&amp;Raportoija)</f>
        <v/>
      </c>
      <c r="B5" s="148"/>
      <c r="C5" s="148"/>
      <c r="D5" s="154"/>
      <c r="E5" s="153"/>
      <c r="F5" s="153"/>
      <c r="G5" s="147"/>
      <c r="H5" s="150" t="s">
        <v>3</v>
      </c>
      <c r="I5" s="152"/>
      <c r="J5" s="146"/>
      <c r="K5" s="105"/>
      <c r="L5" s="105"/>
      <c r="M5" s="105"/>
      <c r="N5" s="105"/>
      <c r="O5" s="105"/>
      <c r="P5" s="105"/>
    </row>
    <row r="6" spans="1:16" x14ac:dyDescent="0.2">
      <c r="A6" s="151"/>
      <c r="B6" s="148"/>
      <c r="C6" s="148"/>
      <c r="D6" s="148"/>
      <c r="E6" s="148"/>
      <c r="F6" s="148"/>
      <c r="G6" s="147"/>
      <c r="H6" s="150" t="s">
        <v>4</v>
      </c>
      <c r="I6" s="149" t="s">
        <v>145</v>
      </c>
      <c r="J6" s="146"/>
      <c r="K6" s="105"/>
      <c r="L6" s="105"/>
      <c r="M6" s="105"/>
      <c r="N6" s="105"/>
      <c r="O6" s="105"/>
      <c r="P6" s="105"/>
    </row>
    <row r="7" spans="1:16" x14ac:dyDescent="0.2">
      <c r="A7" s="105"/>
      <c r="B7" s="148"/>
      <c r="C7" s="148"/>
      <c r="D7" s="148"/>
      <c r="E7" s="148"/>
      <c r="F7" s="148"/>
      <c r="G7" s="147"/>
      <c r="H7" s="147"/>
      <c r="I7" s="105"/>
      <c r="J7" s="146"/>
      <c r="K7" s="105"/>
      <c r="L7" s="105"/>
      <c r="M7" s="105"/>
      <c r="N7" s="105"/>
      <c r="O7" s="105"/>
      <c r="P7" s="105"/>
    </row>
    <row r="8" spans="1:16" ht="15.75" x14ac:dyDescent="0.2">
      <c r="A8" s="145" t="s">
        <v>6</v>
      </c>
      <c r="B8" s="116"/>
      <c r="C8" s="116"/>
      <c r="D8" s="116"/>
      <c r="E8" s="116"/>
      <c r="F8" s="116"/>
      <c r="G8" s="116"/>
      <c r="H8" s="118"/>
      <c r="I8" s="116"/>
      <c r="J8" s="116"/>
      <c r="K8" s="118"/>
      <c r="L8" s="107"/>
      <c r="M8" s="107"/>
      <c r="N8" s="107"/>
      <c r="O8" s="107"/>
      <c r="P8" s="107"/>
    </row>
    <row r="9" spans="1:16" x14ac:dyDescent="0.2">
      <c r="A9" s="107"/>
      <c r="B9" s="116"/>
      <c r="C9" s="116"/>
      <c r="D9" s="116"/>
      <c r="E9" s="116"/>
      <c r="F9" s="116"/>
      <c r="G9" s="116"/>
      <c r="H9" s="144" t="s">
        <v>146</v>
      </c>
      <c r="I9" s="143"/>
      <c r="J9" s="116"/>
      <c r="K9" s="118"/>
      <c r="L9" s="107"/>
      <c r="M9" s="107"/>
      <c r="N9" s="107"/>
      <c r="O9" s="107"/>
      <c r="P9" s="107"/>
    </row>
    <row r="10" spans="1:16" x14ac:dyDescent="0.2">
      <c r="A10" s="141" t="s">
        <v>8</v>
      </c>
      <c r="B10" s="141"/>
      <c r="C10" s="141"/>
      <c r="D10" s="141"/>
      <c r="E10" s="141"/>
      <c r="F10" s="141"/>
      <c r="G10" s="140" t="s">
        <v>9</v>
      </c>
      <c r="H10" s="137"/>
      <c r="I10" s="136"/>
      <c r="J10" s="116"/>
      <c r="K10" s="118"/>
      <c r="L10" s="107"/>
      <c r="M10" s="107"/>
      <c r="N10" s="107"/>
      <c r="O10" s="107"/>
      <c r="P10" s="107"/>
    </row>
    <row r="11" spans="1:16" x14ac:dyDescent="0.2">
      <c r="A11" s="139" t="s">
        <v>10</v>
      </c>
      <c r="B11" s="138"/>
      <c r="C11" s="138"/>
      <c r="D11" s="138"/>
      <c r="E11" s="138"/>
      <c r="F11" s="138"/>
      <c r="G11" s="130" t="s">
        <v>11</v>
      </c>
      <c r="H11" s="137"/>
      <c r="I11" s="136"/>
      <c r="J11" s="116"/>
      <c r="K11" s="118"/>
      <c r="L11" s="107"/>
      <c r="M11" s="107"/>
      <c r="N11" s="107"/>
      <c r="O11" s="107"/>
      <c r="P11" s="107"/>
    </row>
    <row r="12" spans="1:16" x14ac:dyDescent="0.2">
      <c r="A12" s="131" t="s">
        <v>12</v>
      </c>
      <c r="B12" s="116"/>
      <c r="C12" s="116"/>
      <c r="D12" s="116"/>
      <c r="E12" s="116"/>
      <c r="F12" s="116"/>
      <c r="G12" s="130" t="s">
        <v>13</v>
      </c>
      <c r="H12" s="135"/>
      <c r="I12" s="134"/>
      <c r="J12" s="116"/>
      <c r="K12" s="118"/>
      <c r="L12" s="107"/>
      <c r="M12" s="107"/>
      <c r="N12" s="107"/>
      <c r="O12" s="107"/>
      <c r="P12" s="107"/>
    </row>
    <row r="13" spans="1:16" x14ac:dyDescent="0.2">
      <c r="A13" s="131" t="s">
        <v>14</v>
      </c>
      <c r="B13" s="107"/>
      <c r="C13" s="107"/>
      <c r="D13" s="107"/>
      <c r="E13" s="107"/>
      <c r="F13" s="107"/>
      <c r="G13" s="116" t="s">
        <v>41</v>
      </c>
      <c r="H13" s="116"/>
      <c r="I13" s="116"/>
      <c r="J13" s="116"/>
      <c r="K13" s="132"/>
      <c r="L13" s="107"/>
      <c r="M13" s="107"/>
      <c r="N13" s="107"/>
      <c r="O13" s="107"/>
      <c r="P13" s="107"/>
    </row>
    <row r="14" spans="1:16" x14ac:dyDescent="0.2">
      <c r="A14" s="131" t="s">
        <v>16</v>
      </c>
      <c r="B14" s="116"/>
      <c r="C14" s="116"/>
      <c r="D14" s="116"/>
      <c r="E14" s="116"/>
      <c r="F14" s="116"/>
      <c r="G14" s="46" t="s">
        <v>17</v>
      </c>
      <c r="H14" s="130"/>
      <c r="I14" s="130"/>
      <c r="J14" s="130"/>
      <c r="K14" s="118"/>
      <c r="L14" s="107"/>
      <c r="M14" s="107"/>
      <c r="N14" s="107"/>
      <c r="O14" s="107"/>
      <c r="P14" s="107"/>
    </row>
    <row r="15" spans="1:16" x14ac:dyDescent="0.2">
      <c r="A15" s="129"/>
      <c r="B15" s="116"/>
      <c r="C15" s="116"/>
      <c r="D15" s="116"/>
      <c r="E15" s="116"/>
      <c r="F15" s="116"/>
      <c r="G15" s="116"/>
      <c r="H15" s="116"/>
      <c r="I15" s="116"/>
      <c r="J15" s="116"/>
      <c r="K15" s="118"/>
      <c r="L15" s="107"/>
      <c r="M15" s="107"/>
      <c r="N15" s="107"/>
      <c r="O15" s="107"/>
      <c r="P15" s="107"/>
    </row>
    <row r="16" spans="1:16" x14ac:dyDescent="0.2">
      <c r="A16" s="11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</row>
    <row r="17" spans="1:19" x14ac:dyDescent="0.2">
      <c r="A17" s="127"/>
      <c r="B17" s="126"/>
      <c r="C17" s="126"/>
      <c r="D17" s="126"/>
      <c r="E17" s="126"/>
      <c r="F17" s="116"/>
      <c r="G17" s="107"/>
      <c r="H17" s="107"/>
      <c r="I17" s="107"/>
      <c r="J17" s="107"/>
      <c r="K17" s="107"/>
      <c r="L17" s="107"/>
      <c r="M17" s="107"/>
      <c r="N17" s="107"/>
      <c r="O17" s="107"/>
      <c r="P17" s="107"/>
    </row>
    <row r="18" spans="1:19" x14ac:dyDescent="0.2">
      <c r="A18" s="126"/>
      <c r="B18" s="126"/>
      <c r="C18" s="126"/>
      <c r="D18" s="126"/>
      <c r="E18" s="126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</row>
    <row r="19" spans="1:19" x14ac:dyDescent="0.2">
      <c r="A19" s="105"/>
      <c r="B19" s="105"/>
      <c r="C19" s="105"/>
      <c r="D19" s="105"/>
      <c r="E19" s="105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</row>
    <row r="20" spans="1:19" ht="33" customHeight="1" x14ac:dyDescent="0.2">
      <c r="A20" s="116"/>
      <c r="B20" s="116"/>
      <c r="C20" s="116"/>
      <c r="D20" s="116"/>
      <c r="E20" s="116"/>
      <c r="F20" s="116"/>
      <c r="G20" s="116"/>
      <c r="H20" s="116"/>
      <c r="I20" s="107"/>
      <c r="J20" s="107"/>
      <c r="K20" s="107"/>
      <c r="L20" s="107"/>
      <c r="M20" s="107"/>
      <c r="N20" s="107"/>
      <c r="O20" s="107"/>
      <c r="P20" s="107"/>
    </row>
    <row r="21" spans="1:19" x14ac:dyDescent="0.2">
      <c r="B21" s="107"/>
      <c r="C21" s="107"/>
      <c r="D21" s="107"/>
      <c r="E21" s="107"/>
      <c r="F21" s="107"/>
      <c r="G21" s="107"/>
      <c r="H21" s="158" t="s">
        <v>147</v>
      </c>
      <c r="I21" s="107"/>
      <c r="J21" s="107"/>
      <c r="K21" s="107"/>
      <c r="L21" s="107"/>
      <c r="M21" s="107"/>
      <c r="N21" s="107"/>
      <c r="O21" s="107"/>
      <c r="P21" s="107"/>
    </row>
    <row r="22" spans="1:19" x14ac:dyDescent="0.2">
      <c r="B22" s="126"/>
      <c r="C22" s="126"/>
      <c r="D22" s="126"/>
      <c r="E22" s="126"/>
      <c r="F22" s="116"/>
      <c r="J22" s="107"/>
      <c r="K22" s="107"/>
      <c r="L22" s="107"/>
      <c r="M22" s="107"/>
      <c r="N22" s="107"/>
      <c r="O22" s="107"/>
      <c r="P22" s="107"/>
    </row>
    <row r="23" spans="1:19" ht="60" x14ac:dyDescent="0.2">
      <c r="B23" s="126"/>
      <c r="C23" s="126"/>
      <c r="D23" s="126"/>
      <c r="E23" s="126"/>
      <c r="F23" s="107"/>
      <c r="H23" s="125" t="s">
        <v>18</v>
      </c>
      <c r="I23" s="125" t="s">
        <v>148</v>
      </c>
      <c r="J23" s="125" t="s">
        <v>114</v>
      </c>
      <c r="K23" s="125" t="s">
        <v>149</v>
      </c>
      <c r="L23" s="125" t="s">
        <v>150</v>
      </c>
      <c r="M23" s="125" t="s">
        <v>151</v>
      </c>
      <c r="N23" s="125" t="s">
        <v>152</v>
      </c>
      <c r="O23" s="159" t="s">
        <v>153</v>
      </c>
      <c r="P23" s="159" t="s">
        <v>161</v>
      </c>
      <c r="Q23" s="125" t="s">
        <v>154</v>
      </c>
      <c r="R23" s="125" t="s">
        <v>155</v>
      </c>
      <c r="S23" s="125" t="s">
        <v>156</v>
      </c>
    </row>
    <row r="24" spans="1:19" x14ac:dyDescent="0.2">
      <c r="B24" s="122"/>
      <c r="C24" s="122"/>
      <c r="D24" s="122"/>
      <c r="E24" s="122"/>
      <c r="F24" s="107"/>
      <c r="H24" s="123">
        <v>10</v>
      </c>
      <c r="I24" s="123">
        <v>20</v>
      </c>
      <c r="J24" s="123" t="s">
        <v>25</v>
      </c>
      <c r="K24" s="123" t="s">
        <v>27</v>
      </c>
      <c r="L24" s="123" t="s">
        <v>29</v>
      </c>
      <c r="M24" s="123" t="s">
        <v>31</v>
      </c>
      <c r="N24" s="123" t="s">
        <v>33</v>
      </c>
      <c r="O24" s="123" t="s">
        <v>35</v>
      </c>
      <c r="P24" s="123" t="s">
        <v>37</v>
      </c>
      <c r="Q24" s="123" t="s">
        <v>157</v>
      </c>
      <c r="R24" s="123" t="s">
        <v>158</v>
      </c>
      <c r="S24" s="123" t="s">
        <v>159</v>
      </c>
    </row>
    <row r="25" spans="1:19" x14ac:dyDescent="0.2">
      <c r="A25" s="111">
        <v>10</v>
      </c>
      <c r="B25" s="111"/>
      <c r="C25" s="111"/>
      <c r="D25" s="126"/>
      <c r="E25" s="107"/>
      <c r="F25" s="107"/>
      <c r="G25" s="160"/>
      <c r="H25" s="38" t="str">
        <f>IF(I25="","",A25/10)</f>
        <v/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x14ac:dyDescent="0.2">
      <c r="A26" s="111">
        <v>20</v>
      </c>
      <c r="B26" s="111"/>
      <c r="C26" s="111"/>
      <c r="D26" s="126"/>
      <c r="E26" s="116"/>
      <c r="F26" s="116"/>
      <c r="G26" s="160"/>
      <c r="H26" s="38" t="str">
        <f t="shared" ref="H26:H89" si="0">IF(I26="","",A26/10)</f>
        <v/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x14ac:dyDescent="0.2">
      <c r="A27" s="111">
        <v>30</v>
      </c>
      <c r="B27" s="111"/>
      <c r="C27" s="111"/>
      <c r="D27" s="126"/>
      <c r="E27" s="107"/>
      <c r="F27" s="107"/>
      <c r="G27" s="160"/>
      <c r="H27" s="38" t="str">
        <f t="shared" si="0"/>
        <v/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x14ac:dyDescent="0.2">
      <c r="A28" s="111">
        <v>40</v>
      </c>
      <c r="B28" s="111"/>
      <c r="C28" s="111"/>
      <c r="D28" s="126"/>
      <c r="E28" s="107"/>
      <c r="F28" s="107"/>
      <c r="G28" s="160"/>
      <c r="H28" s="38" t="str">
        <f t="shared" si="0"/>
        <v/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x14ac:dyDescent="0.2">
      <c r="A29" s="111">
        <v>50</v>
      </c>
      <c r="B29" s="161"/>
      <c r="C29" s="162"/>
      <c r="D29" s="116"/>
      <c r="E29" s="107"/>
      <c r="F29" s="107"/>
      <c r="G29" s="160"/>
      <c r="H29" s="38" t="str">
        <f t="shared" si="0"/>
        <v/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x14ac:dyDescent="0.2">
      <c r="A30" s="111">
        <v>60</v>
      </c>
      <c r="B30" s="161"/>
      <c r="C30" s="162"/>
      <c r="D30" s="116"/>
      <c r="E30" s="107"/>
      <c r="F30" s="107"/>
      <c r="G30" s="160"/>
      <c r="H30" s="38" t="str">
        <f t="shared" si="0"/>
        <v/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x14ac:dyDescent="0.2">
      <c r="A31" s="111">
        <v>70</v>
      </c>
      <c r="B31" s="161"/>
      <c r="C31" s="162"/>
      <c r="D31" s="116"/>
      <c r="E31" s="116"/>
      <c r="F31" s="116"/>
      <c r="G31" s="160"/>
      <c r="H31" s="38" t="str">
        <f t="shared" si="0"/>
        <v/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x14ac:dyDescent="0.2">
      <c r="A32" s="111">
        <v>80</v>
      </c>
      <c r="B32" s="111"/>
      <c r="C32" s="108"/>
      <c r="D32" s="107"/>
      <c r="E32" s="107"/>
      <c r="F32" s="107"/>
      <c r="G32" s="160"/>
      <c r="H32" s="38" t="str">
        <f t="shared" si="0"/>
        <v/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30" x14ac:dyDescent="0.2">
      <c r="A33" s="111">
        <v>90</v>
      </c>
      <c r="B33" s="111"/>
      <c r="C33" s="108"/>
      <c r="D33" s="107"/>
      <c r="E33" s="107"/>
      <c r="F33" s="107"/>
      <c r="G33" s="160"/>
      <c r="H33" s="38" t="str">
        <f t="shared" si="0"/>
        <v/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30" x14ac:dyDescent="0.2">
      <c r="A34" s="111">
        <v>100</v>
      </c>
      <c r="B34" s="111"/>
      <c r="C34" s="111"/>
      <c r="D34" s="126"/>
      <c r="E34" s="107"/>
      <c r="F34" s="107"/>
      <c r="G34" s="160"/>
      <c r="H34" s="38" t="str">
        <f t="shared" si="0"/>
        <v/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</row>
    <row r="35" spans="1:30" x14ac:dyDescent="0.2">
      <c r="A35" s="111">
        <v>110</v>
      </c>
      <c r="B35" s="111"/>
      <c r="C35" s="111"/>
      <c r="D35" s="126"/>
      <c r="E35" s="116"/>
      <c r="F35" s="116"/>
      <c r="G35" s="160"/>
      <c r="H35" s="38" t="str">
        <f t="shared" si="0"/>
        <v/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30" x14ac:dyDescent="0.2">
      <c r="A36" s="111">
        <v>120</v>
      </c>
      <c r="B36" s="111"/>
      <c r="C36" s="111"/>
      <c r="D36" s="126"/>
      <c r="E36" s="107"/>
      <c r="F36" s="107"/>
      <c r="G36" s="160"/>
      <c r="H36" s="38" t="str">
        <f t="shared" si="0"/>
        <v/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30" x14ac:dyDescent="0.2">
      <c r="A37" s="111">
        <v>130</v>
      </c>
      <c r="B37" s="111"/>
      <c r="C37" s="111"/>
      <c r="D37" s="126"/>
      <c r="E37" s="107"/>
      <c r="F37" s="107"/>
      <c r="G37" s="160"/>
      <c r="H37" s="38" t="str">
        <f t="shared" si="0"/>
        <v/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69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</row>
    <row r="38" spans="1:30" x14ac:dyDescent="0.2">
      <c r="A38" s="111">
        <v>140</v>
      </c>
      <c r="B38" s="161"/>
      <c r="C38" s="162"/>
      <c r="D38" s="116"/>
      <c r="E38" s="107"/>
      <c r="F38" s="107"/>
      <c r="G38" s="160"/>
      <c r="H38" s="38" t="str">
        <f t="shared" si="0"/>
        <v/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30" x14ac:dyDescent="0.2">
      <c r="A39" s="111">
        <v>150</v>
      </c>
      <c r="B39" s="161"/>
      <c r="C39" s="162"/>
      <c r="D39" s="116"/>
      <c r="E39" s="107"/>
      <c r="F39" s="107"/>
      <c r="G39" s="160"/>
      <c r="H39" s="38" t="str">
        <f t="shared" si="0"/>
        <v/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30" x14ac:dyDescent="0.2">
      <c r="A40" s="111">
        <v>160</v>
      </c>
      <c r="B40" s="161"/>
      <c r="C40" s="162"/>
      <c r="D40" s="116"/>
      <c r="E40" s="116"/>
      <c r="F40" s="116"/>
      <c r="G40" s="160"/>
      <c r="H40" s="38" t="str">
        <f t="shared" si="0"/>
        <v/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30" x14ac:dyDescent="0.2">
      <c r="A41" s="111">
        <v>170</v>
      </c>
      <c r="B41" s="111"/>
      <c r="C41" s="108"/>
      <c r="D41" s="107"/>
      <c r="E41" s="107"/>
      <c r="F41" s="107"/>
      <c r="G41" s="160"/>
      <c r="H41" s="38" t="str">
        <f t="shared" si="0"/>
        <v/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30" x14ac:dyDescent="0.2">
      <c r="A42" s="111">
        <v>180</v>
      </c>
      <c r="B42" s="111"/>
      <c r="C42" s="108"/>
      <c r="D42" s="107"/>
      <c r="E42" s="107"/>
      <c r="F42" s="107"/>
      <c r="G42" s="160"/>
      <c r="H42" s="38" t="str">
        <f t="shared" si="0"/>
        <v/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30" x14ac:dyDescent="0.2">
      <c r="A43" s="111">
        <v>190</v>
      </c>
      <c r="B43" s="111"/>
      <c r="C43" s="111"/>
      <c r="D43" s="126"/>
      <c r="E43" s="107"/>
      <c r="F43" s="107"/>
      <c r="G43" s="160"/>
      <c r="H43" s="38" t="str">
        <f t="shared" si="0"/>
        <v/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30" x14ac:dyDescent="0.2">
      <c r="A44" s="111">
        <v>200</v>
      </c>
      <c r="B44" s="111"/>
      <c r="C44" s="111"/>
      <c r="D44" s="126"/>
      <c r="E44" s="116"/>
      <c r="F44" s="116"/>
      <c r="G44" s="160"/>
      <c r="H44" s="38" t="str">
        <f t="shared" si="0"/>
        <v/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30" x14ac:dyDescent="0.2">
      <c r="A45" s="111">
        <v>210</v>
      </c>
      <c r="B45" s="111"/>
      <c r="C45" s="111"/>
      <c r="D45" s="126"/>
      <c r="E45" s="107"/>
      <c r="F45" s="107"/>
      <c r="G45" s="160"/>
      <c r="H45" s="38" t="str">
        <f t="shared" si="0"/>
        <v/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30" x14ac:dyDescent="0.2">
      <c r="A46" s="111">
        <v>220</v>
      </c>
      <c r="B46" s="111"/>
      <c r="C46" s="111"/>
      <c r="D46" s="126"/>
      <c r="E46" s="107"/>
      <c r="F46" s="107"/>
      <c r="G46" s="160"/>
      <c r="H46" s="38" t="str">
        <f t="shared" si="0"/>
        <v/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30" x14ac:dyDescent="0.2">
      <c r="A47" s="111">
        <v>230</v>
      </c>
      <c r="B47" s="161"/>
      <c r="C47" s="162"/>
      <c r="D47" s="116"/>
      <c r="E47" s="107"/>
      <c r="F47" s="107"/>
      <c r="G47" s="160"/>
      <c r="H47" s="38" t="str">
        <f t="shared" si="0"/>
        <v/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30" x14ac:dyDescent="0.2">
      <c r="A48" s="111">
        <v>240</v>
      </c>
      <c r="B48" s="161"/>
      <c r="C48" s="162"/>
      <c r="D48" s="116"/>
      <c r="E48" s="107"/>
      <c r="F48" s="107"/>
      <c r="G48" s="160"/>
      <c r="H48" s="38" t="str">
        <f t="shared" si="0"/>
        <v/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19" x14ac:dyDescent="0.2">
      <c r="A49" s="111">
        <v>250</v>
      </c>
      <c r="B49" s="161"/>
      <c r="C49" s="162"/>
      <c r="D49" s="116"/>
      <c r="E49" s="116"/>
      <c r="F49" s="116"/>
      <c r="G49" s="160"/>
      <c r="H49" s="38" t="str">
        <f t="shared" si="0"/>
        <v/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x14ac:dyDescent="0.2">
      <c r="A50" s="111">
        <v>260</v>
      </c>
      <c r="B50" s="111"/>
      <c r="C50" s="108"/>
      <c r="D50" s="107"/>
      <c r="E50" s="107"/>
      <c r="F50" s="107"/>
      <c r="G50" s="160"/>
      <c r="H50" s="38" t="str">
        <f t="shared" si="0"/>
        <v/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x14ac:dyDescent="0.2">
      <c r="A51" s="111">
        <v>270</v>
      </c>
      <c r="B51" s="111"/>
      <c r="C51" s="108"/>
      <c r="D51" s="107"/>
      <c r="E51" s="107"/>
      <c r="F51" s="107"/>
      <c r="G51" s="160"/>
      <c r="H51" s="38" t="str">
        <f t="shared" si="0"/>
        <v/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x14ac:dyDescent="0.2">
      <c r="A52" s="111">
        <v>280</v>
      </c>
      <c r="B52" s="111"/>
      <c r="C52" s="111"/>
      <c r="D52" s="126"/>
      <c r="E52" s="107"/>
      <c r="F52" s="107"/>
      <c r="G52" s="160"/>
      <c r="H52" s="38" t="str">
        <f t="shared" si="0"/>
        <v/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19" x14ac:dyDescent="0.2">
      <c r="A53" s="111">
        <v>290</v>
      </c>
      <c r="B53" s="111"/>
      <c r="C53" s="111"/>
      <c r="D53" s="126"/>
      <c r="E53" s="116"/>
      <c r="F53" s="116"/>
      <c r="G53" s="160"/>
      <c r="H53" s="38" t="str">
        <f t="shared" si="0"/>
        <v/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x14ac:dyDescent="0.2">
      <c r="A54" s="111">
        <v>300</v>
      </c>
      <c r="B54" s="111"/>
      <c r="C54" s="111"/>
      <c r="D54" s="126"/>
      <c r="E54" s="107"/>
      <c r="F54" s="107"/>
      <c r="G54" s="160"/>
      <c r="H54" s="38" t="str">
        <f t="shared" si="0"/>
        <v/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x14ac:dyDescent="0.2">
      <c r="A55" s="111">
        <v>310</v>
      </c>
      <c r="B55" s="111"/>
      <c r="C55" s="111"/>
      <c r="D55" s="126"/>
      <c r="E55" s="107"/>
      <c r="F55" s="107"/>
      <c r="G55" s="160"/>
      <c r="H55" s="38" t="str">
        <f t="shared" si="0"/>
        <v/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x14ac:dyDescent="0.2">
      <c r="A56" s="111">
        <v>320</v>
      </c>
      <c r="B56" s="161"/>
      <c r="C56" s="162"/>
      <c r="D56" s="116"/>
      <c r="E56" s="107"/>
      <c r="F56" s="107"/>
      <c r="G56" s="160"/>
      <c r="H56" s="38" t="str">
        <f t="shared" si="0"/>
        <v/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x14ac:dyDescent="0.2">
      <c r="A57" s="111">
        <v>330</v>
      </c>
      <c r="B57" s="161"/>
      <c r="C57" s="162"/>
      <c r="D57" s="116"/>
      <c r="E57" s="107"/>
      <c r="F57" s="107"/>
      <c r="G57" s="160"/>
      <c r="H57" s="38" t="str">
        <f t="shared" si="0"/>
        <v/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x14ac:dyDescent="0.2">
      <c r="A58" s="111">
        <v>340</v>
      </c>
      <c r="B58" s="161"/>
      <c r="C58" s="162"/>
      <c r="D58" s="116"/>
      <c r="E58" s="116"/>
      <c r="F58" s="116"/>
      <c r="G58" s="160"/>
      <c r="H58" s="38" t="str">
        <f t="shared" si="0"/>
        <v/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x14ac:dyDescent="0.2">
      <c r="A59" s="111">
        <v>350</v>
      </c>
      <c r="B59" s="111"/>
      <c r="C59" s="108"/>
      <c r="D59" s="107"/>
      <c r="E59" s="107"/>
      <c r="F59" s="107"/>
      <c r="G59" s="160"/>
      <c r="H59" s="38" t="str">
        <f t="shared" si="0"/>
        <v/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x14ac:dyDescent="0.2">
      <c r="A60" s="111">
        <v>360</v>
      </c>
      <c r="B60" s="111"/>
      <c r="C60" s="108"/>
      <c r="D60" s="107"/>
      <c r="E60" s="107"/>
      <c r="F60" s="107"/>
      <c r="G60" s="160"/>
      <c r="H60" s="38" t="str">
        <f t="shared" si="0"/>
        <v/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x14ac:dyDescent="0.2">
      <c r="A61" s="111">
        <v>370</v>
      </c>
      <c r="B61" s="111"/>
      <c r="C61" s="111"/>
      <c r="D61" s="126"/>
      <c r="E61" s="107"/>
      <c r="F61" s="107"/>
      <c r="G61" s="160"/>
      <c r="H61" s="38" t="str">
        <f t="shared" si="0"/>
        <v/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x14ac:dyDescent="0.2">
      <c r="A62" s="111">
        <v>380</v>
      </c>
      <c r="B62" s="111"/>
      <c r="C62" s="111"/>
      <c r="D62" s="126"/>
      <c r="E62" s="116"/>
      <c r="F62" s="116"/>
      <c r="G62" s="160"/>
      <c r="H62" s="38" t="str">
        <f t="shared" si="0"/>
        <v/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x14ac:dyDescent="0.2">
      <c r="A63" s="111">
        <v>390</v>
      </c>
      <c r="B63" s="111"/>
      <c r="C63" s="111"/>
      <c r="D63" s="126"/>
      <c r="E63" s="107"/>
      <c r="F63" s="107"/>
      <c r="G63" s="160"/>
      <c r="H63" s="38" t="str">
        <f t="shared" si="0"/>
        <v/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x14ac:dyDescent="0.2">
      <c r="A64" s="111">
        <v>400</v>
      </c>
      <c r="B64" s="111"/>
      <c r="C64" s="111"/>
      <c r="D64" s="126"/>
      <c r="E64" s="107"/>
      <c r="F64" s="107"/>
      <c r="G64" s="160"/>
      <c r="H64" s="38" t="str">
        <f t="shared" si="0"/>
        <v/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x14ac:dyDescent="0.2">
      <c r="A65" s="111">
        <v>410</v>
      </c>
      <c r="B65" s="161"/>
      <c r="C65" s="162"/>
      <c r="D65" s="116"/>
      <c r="E65" s="107"/>
      <c r="F65" s="107"/>
      <c r="G65" s="160"/>
      <c r="H65" s="38" t="str">
        <f t="shared" si="0"/>
        <v/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x14ac:dyDescent="0.2">
      <c r="A66" s="111">
        <v>420</v>
      </c>
      <c r="B66" s="161"/>
      <c r="C66" s="162"/>
      <c r="D66" s="116"/>
      <c r="E66" s="107"/>
      <c r="F66" s="107"/>
      <c r="G66" s="160"/>
      <c r="H66" s="38" t="str">
        <f t="shared" si="0"/>
        <v/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 x14ac:dyDescent="0.2">
      <c r="A67" s="111">
        <v>430</v>
      </c>
      <c r="B67" s="161"/>
      <c r="C67" s="162"/>
      <c r="D67" s="116"/>
      <c r="E67" s="116"/>
      <c r="F67" s="116"/>
      <c r="G67" s="160"/>
      <c r="H67" s="38" t="str">
        <f t="shared" si="0"/>
        <v/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:19" x14ac:dyDescent="0.2">
      <c r="A68" s="111">
        <v>440</v>
      </c>
      <c r="B68" s="111"/>
      <c r="C68" s="108"/>
      <c r="D68" s="107"/>
      <c r="E68" s="107"/>
      <c r="F68" s="107"/>
      <c r="G68" s="160"/>
      <c r="H68" s="38" t="str">
        <f t="shared" si="0"/>
        <v/>
      </c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x14ac:dyDescent="0.2">
      <c r="A69" s="111">
        <v>450</v>
      </c>
      <c r="B69" s="111"/>
      <c r="C69" s="108"/>
      <c r="D69" s="107"/>
      <c r="E69" s="107"/>
      <c r="F69" s="107"/>
      <c r="G69" s="160"/>
      <c r="H69" s="38" t="str">
        <f t="shared" si="0"/>
        <v/>
      </c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x14ac:dyDescent="0.2">
      <c r="A70" s="111">
        <v>460</v>
      </c>
      <c r="B70" s="111"/>
      <c r="C70" s="111"/>
      <c r="D70" s="126"/>
      <c r="E70" s="107"/>
      <c r="F70" s="107"/>
      <c r="G70" s="160"/>
      <c r="H70" s="38" t="str">
        <f t="shared" si="0"/>
        <v/>
      </c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x14ac:dyDescent="0.2">
      <c r="A71" s="111">
        <v>470</v>
      </c>
      <c r="B71" s="111"/>
      <c r="C71" s="111"/>
      <c r="D71" s="126"/>
      <c r="E71" s="116"/>
      <c r="F71" s="116"/>
      <c r="G71" s="160"/>
      <c r="H71" s="38" t="str">
        <f t="shared" si="0"/>
        <v/>
      </c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x14ac:dyDescent="0.2">
      <c r="A72" s="111">
        <v>480</v>
      </c>
      <c r="B72" s="111"/>
      <c r="C72" s="111"/>
      <c r="D72" s="126"/>
      <c r="E72" s="107"/>
      <c r="F72" s="107"/>
      <c r="G72" s="160"/>
      <c r="H72" s="38" t="str">
        <f t="shared" si="0"/>
        <v/>
      </c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:19" x14ac:dyDescent="0.2">
      <c r="A73" s="111">
        <v>490</v>
      </c>
      <c r="B73" s="111"/>
      <c r="C73" s="111"/>
      <c r="D73" s="126"/>
      <c r="E73" s="107"/>
      <c r="F73" s="107"/>
      <c r="G73" s="160"/>
      <c r="H73" s="38" t="str">
        <f t="shared" si="0"/>
        <v/>
      </c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x14ac:dyDescent="0.2">
      <c r="A74" s="111">
        <v>500</v>
      </c>
      <c r="B74" s="161"/>
      <c r="C74" s="162"/>
      <c r="D74" s="116"/>
      <c r="E74" s="107"/>
      <c r="F74" s="107"/>
      <c r="G74" s="160"/>
      <c r="H74" s="38" t="str">
        <f t="shared" si="0"/>
        <v/>
      </c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:19" x14ac:dyDescent="0.2">
      <c r="A75" s="111">
        <v>510</v>
      </c>
      <c r="B75" s="161"/>
      <c r="C75" s="162"/>
      <c r="D75" s="116"/>
      <c r="E75" s="107"/>
      <c r="F75" s="107"/>
      <c r="G75" s="160"/>
      <c r="H75" s="38" t="str">
        <f t="shared" si="0"/>
        <v/>
      </c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x14ac:dyDescent="0.2">
      <c r="A76" s="111">
        <v>520</v>
      </c>
      <c r="B76" s="161"/>
      <c r="C76" s="162"/>
      <c r="D76" s="116"/>
      <c r="E76" s="116"/>
      <c r="F76" s="116"/>
      <c r="G76" s="160"/>
      <c r="H76" s="38" t="str">
        <f t="shared" si="0"/>
        <v/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1:19" x14ac:dyDescent="0.2">
      <c r="A77" s="111">
        <v>530</v>
      </c>
      <c r="B77" s="111"/>
      <c r="C77" s="108"/>
      <c r="D77" s="107"/>
      <c r="E77" s="107"/>
      <c r="F77" s="107"/>
      <c r="G77" s="160"/>
      <c r="H77" s="38" t="str">
        <f t="shared" si="0"/>
        <v/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x14ac:dyDescent="0.2">
      <c r="A78" s="111">
        <v>540</v>
      </c>
      <c r="B78" s="111"/>
      <c r="C78" s="108"/>
      <c r="D78" s="107"/>
      <c r="E78" s="107"/>
      <c r="F78" s="107"/>
      <c r="G78" s="160"/>
      <c r="H78" s="38" t="str">
        <f t="shared" si="0"/>
        <v/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x14ac:dyDescent="0.2">
      <c r="A79" s="111">
        <v>550</v>
      </c>
      <c r="B79" s="111"/>
      <c r="C79" s="111"/>
      <c r="D79" s="126"/>
      <c r="E79" s="107"/>
      <c r="F79" s="107"/>
      <c r="G79" s="160"/>
      <c r="H79" s="38" t="str">
        <f t="shared" si="0"/>
        <v/>
      </c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x14ac:dyDescent="0.2">
      <c r="A80" s="111">
        <v>560</v>
      </c>
      <c r="B80" s="111"/>
      <c r="C80" s="111"/>
      <c r="D80" s="126"/>
      <c r="E80" s="116"/>
      <c r="F80" s="116"/>
      <c r="G80" s="160"/>
      <c r="H80" s="38" t="str">
        <f t="shared" si="0"/>
        <v/>
      </c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1:19" x14ac:dyDescent="0.2">
      <c r="A81" s="111">
        <v>570</v>
      </c>
      <c r="B81" s="111"/>
      <c r="C81" s="111"/>
      <c r="D81" s="126"/>
      <c r="E81" s="107"/>
      <c r="F81" s="107"/>
      <c r="G81" s="160"/>
      <c r="H81" s="38" t="str">
        <f t="shared" si="0"/>
        <v/>
      </c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1:19" x14ac:dyDescent="0.2">
      <c r="A82" s="111">
        <v>580</v>
      </c>
      <c r="B82" s="111"/>
      <c r="C82" s="111"/>
      <c r="D82" s="126"/>
      <c r="E82" s="107"/>
      <c r="F82" s="107"/>
      <c r="G82" s="160"/>
      <c r="H82" s="38" t="str">
        <f t="shared" si="0"/>
        <v/>
      </c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1:19" x14ac:dyDescent="0.2">
      <c r="A83" s="111">
        <v>590</v>
      </c>
      <c r="B83" s="161"/>
      <c r="C83" s="162"/>
      <c r="D83" s="116"/>
      <c r="E83" s="107"/>
      <c r="F83" s="107"/>
      <c r="G83" s="160"/>
      <c r="H83" s="38" t="str">
        <f t="shared" si="0"/>
        <v/>
      </c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1:19" x14ac:dyDescent="0.2">
      <c r="A84" s="111">
        <v>600</v>
      </c>
      <c r="B84" s="161"/>
      <c r="C84" s="162"/>
      <c r="D84" s="116"/>
      <c r="E84" s="107"/>
      <c r="F84" s="107"/>
      <c r="G84" s="160"/>
      <c r="H84" s="38" t="str">
        <f t="shared" si="0"/>
        <v/>
      </c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1:19" x14ac:dyDescent="0.2">
      <c r="A85" s="111">
        <v>610</v>
      </c>
      <c r="B85" s="161"/>
      <c r="C85" s="162"/>
      <c r="D85" s="116"/>
      <c r="E85" s="116"/>
      <c r="F85" s="116"/>
      <c r="G85" s="160"/>
      <c r="H85" s="38" t="str">
        <f t="shared" si="0"/>
        <v/>
      </c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</row>
    <row r="86" spans="1:19" x14ac:dyDescent="0.2">
      <c r="A86" s="111">
        <v>620</v>
      </c>
      <c r="B86" s="111"/>
      <c r="C86" s="108"/>
      <c r="D86" s="107"/>
      <c r="E86" s="107"/>
      <c r="F86" s="107"/>
      <c r="G86" s="160"/>
      <c r="H86" s="38" t="str">
        <f t="shared" si="0"/>
        <v/>
      </c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</row>
    <row r="87" spans="1:19" x14ac:dyDescent="0.2">
      <c r="A87" s="111">
        <v>630</v>
      </c>
      <c r="B87" s="111"/>
      <c r="C87" s="108"/>
      <c r="D87" s="107"/>
      <c r="E87" s="107"/>
      <c r="F87" s="107"/>
      <c r="G87" s="160"/>
      <c r="H87" s="38" t="str">
        <f t="shared" si="0"/>
        <v/>
      </c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</row>
    <row r="88" spans="1:19" x14ac:dyDescent="0.2">
      <c r="A88" s="111">
        <v>640</v>
      </c>
      <c r="B88" s="111"/>
      <c r="C88" s="111"/>
      <c r="D88" s="126"/>
      <c r="E88" s="107"/>
      <c r="F88" s="107"/>
      <c r="G88" s="160"/>
      <c r="H88" s="38" t="str">
        <f t="shared" si="0"/>
        <v/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</row>
    <row r="89" spans="1:19" x14ac:dyDescent="0.2">
      <c r="A89" s="111">
        <v>650</v>
      </c>
      <c r="B89" s="111"/>
      <c r="C89" s="111"/>
      <c r="D89" s="126"/>
      <c r="E89" s="116"/>
      <c r="F89" s="116"/>
      <c r="G89" s="160"/>
      <c r="H89" s="38" t="str">
        <f t="shared" si="0"/>
        <v/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</row>
    <row r="90" spans="1:19" x14ac:dyDescent="0.2">
      <c r="A90" s="111">
        <v>660</v>
      </c>
      <c r="B90" s="111"/>
      <c r="C90" s="111"/>
      <c r="D90" s="126"/>
      <c r="E90" s="107"/>
      <c r="F90" s="107"/>
      <c r="G90" s="160"/>
      <c r="H90" s="38" t="str">
        <f t="shared" ref="H90:H123" si="1">IF(I90="","",A90/10)</f>
        <v/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</row>
    <row r="91" spans="1:19" x14ac:dyDescent="0.2">
      <c r="A91" s="111">
        <v>670</v>
      </c>
      <c r="B91" s="111"/>
      <c r="C91" s="111"/>
      <c r="D91" s="126"/>
      <c r="E91" s="107"/>
      <c r="F91" s="107"/>
      <c r="G91" s="160"/>
      <c r="H91" s="38" t="str">
        <f t="shared" si="1"/>
        <v/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</row>
    <row r="92" spans="1:19" x14ac:dyDescent="0.2">
      <c r="A92" s="111">
        <v>680</v>
      </c>
      <c r="B92" s="161"/>
      <c r="C92" s="162"/>
      <c r="D92" s="116"/>
      <c r="E92" s="107"/>
      <c r="F92" s="107"/>
      <c r="G92" s="160"/>
      <c r="H92" s="38" t="str">
        <f t="shared" si="1"/>
        <v/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</row>
    <row r="93" spans="1:19" x14ac:dyDescent="0.2">
      <c r="A93" s="111">
        <v>690</v>
      </c>
      <c r="B93" s="161"/>
      <c r="C93" s="162"/>
      <c r="D93" s="116"/>
      <c r="E93" s="107"/>
      <c r="F93" s="107"/>
      <c r="G93" s="160"/>
      <c r="H93" s="38" t="str">
        <f t="shared" si="1"/>
        <v/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</row>
    <row r="94" spans="1:19" x14ac:dyDescent="0.2">
      <c r="A94" s="111">
        <v>700</v>
      </c>
      <c r="B94" s="161"/>
      <c r="C94" s="162"/>
      <c r="D94" s="116"/>
      <c r="E94" s="116"/>
      <c r="F94" s="116"/>
      <c r="G94" s="160"/>
      <c r="H94" s="38" t="str">
        <f t="shared" si="1"/>
        <v/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</row>
    <row r="95" spans="1:19" x14ac:dyDescent="0.2">
      <c r="A95" s="111">
        <v>710</v>
      </c>
      <c r="B95" s="111"/>
      <c r="C95" s="108"/>
      <c r="D95" s="107"/>
      <c r="E95" s="107"/>
      <c r="F95" s="107"/>
      <c r="G95" s="160"/>
      <c r="H95" s="38" t="str">
        <f t="shared" si="1"/>
        <v/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1:19" x14ac:dyDescent="0.2">
      <c r="A96" s="111">
        <v>720</v>
      </c>
      <c r="B96" s="111"/>
      <c r="C96" s="108"/>
      <c r="D96" s="107"/>
      <c r="E96" s="107"/>
      <c r="F96" s="107"/>
      <c r="G96" s="160"/>
      <c r="H96" s="38" t="str">
        <f t="shared" si="1"/>
        <v/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</row>
    <row r="97" spans="1:19" x14ac:dyDescent="0.2">
      <c r="A97" s="111">
        <v>730</v>
      </c>
      <c r="B97" s="111"/>
      <c r="C97" s="111"/>
      <c r="D97" s="126"/>
      <c r="E97" s="107"/>
      <c r="F97" s="107"/>
      <c r="G97" s="160"/>
      <c r="H97" s="38" t="str">
        <f t="shared" si="1"/>
        <v/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</row>
    <row r="98" spans="1:19" x14ac:dyDescent="0.2">
      <c r="A98" s="111">
        <v>740</v>
      </c>
      <c r="B98" s="111"/>
      <c r="C98" s="111"/>
      <c r="D98" s="126"/>
      <c r="E98" s="116"/>
      <c r="F98" s="116"/>
      <c r="G98" s="160"/>
      <c r="H98" s="38" t="str">
        <f t="shared" si="1"/>
        <v/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</row>
    <row r="99" spans="1:19" x14ac:dyDescent="0.2">
      <c r="A99" s="111">
        <v>750</v>
      </c>
      <c r="B99" s="111"/>
      <c r="C99" s="111"/>
      <c r="D99" s="126"/>
      <c r="E99" s="107"/>
      <c r="F99" s="107"/>
      <c r="G99" s="160"/>
      <c r="H99" s="38" t="str">
        <f t="shared" si="1"/>
        <v/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</row>
    <row r="100" spans="1:19" x14ac:dyDescent="0.2">
      <c r="A100" s="111">
        <v>760</v>
      </c>
      <c r="B100" s="111"/>
      <c r="C100" s="111"/>
      <c r="D100" s="126"/>
      <c r="E100" s="107"/>
      <c r="F100" s="107"/>
      <c r="G100" s="160"/>
      <c r="H100" s="38" t="str">
        <f t="shared" si="1"/>
        <v/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</row>
    <row r="101" spans="1:19" x14ac:dyDescent="0.2">
      <c r="A101" s="111">
        <v>770</v>
      </c>
      <c r="B101" s="161"/>
      <c r="C101" s="162"/>
      <c r="D101" s="116"/>
      <c r="E101" s="107"/>
      <c r="F101" s="107"/>
      <c r="G101" s="160"/>
      <c r="H101" s="38" t="str">
        <f t="shared" si="1"/>
        <v/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1:19" x14ac:dyDescent="0.2">
      <c r="A102" s="111">
        <v>780</v>
      </c>
      <c r="B102" s="161"/>
      <c r="C102" s="162"/>
      <c r="D102" s="116"/>
      <c r="E102" s="107"/>
      <c r="F102" s="107"/>
      <c r="G102" s="160"/>
      <c r="H102" s="38" t="str">
        <f t="shared" si="1"/>
        <v/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1:19" x14ac:dyDescent="0.2">
      <c r="A103" s="111">
        <v>790</v>
      </c>
      <c r="B103" s="161"/>
      <c r="C103" s="162"/>
      <c r="D103" s="116"/>
      <c r="E103" s="116"/>
      <c r="F103" s="116"/>
      <c r="G103" s="160"/>
      <c r="H103" s="38" t="str">
        <f t="shared" si="1"/>
        <v/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1:19" x14ac:dyDescent="0.2">
      <c r="A104" s="111">
        <v>800</v>
      </c>
      <c r="B104" s="111"/>
      <c r="C104" s="108"/>
      <c r="D104" s="107"/>
      <c r="E104" s="107"/>
      <c r="F104" s="107"/>
      <c r="G104" s="160"/>
      <c r="H104" s="38" t="str">
        <f t="shared" si="1"/>
        <v/>
      </c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:19" x14ac:dyDescent="0.2">
      <c r="A105" s="111">
        <v>810</v>
      </c>
      <c r="B105" s="111"/>
      <c r="C105" s="108"/>
      <c r="D105" s="107"/>
      <c r="E105" s="107"/>
      <c r="F105" s="107"/>
      <c r="G105" s="160"/>
      <c r="H105" s="38" t="str">
        <f t="shared" si="1"/>
        <v/>
      </c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1:19" x14ac:dyDescent="0.2">
      <c r="A106" s="111">
        <v>820</v>
      </c>
      <c r="B106" s="111"/>
      <c r="C106" s="111"/>
      <c r="D106" s="126"/>
      <c r="E106" s="107"/>
      <c r="F106" s="107"/>
      <c r="G106" s="160"/>
      <c r="H106" s="38" t="str">
        <f t="shared" si="1"/>
        <v/>
      </c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x14ac:dyDescent="0.2">
      <c r="A107" s="111">
        <v>830</v>
      </c>
      <c r="B107" s="111"/>
      <c r="C107" s="111"/>
      <c r="D107" s="126"/>
      <c r="E107" s="116"/>
      <c r="F107" s="116"/>
      <c r="G107" s="160"/>
      <c r="H107" s="38" t="str">
        <f t="shared" si="1"/>
        <v/>
      </c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:19" x14ac:dyDescent="0.2">
      <c r="A108" s="111">
        <v>840</v>
      </c>
      <c r="B108" s="111"/>
      <c r="C108" s="111"/>
      <c r="D108" s="126"/>
      <c r="E108" s="107"/>
      <c r="F108" s="107"/>
      <c r="G108" s="160"/>
      <c r="H108" s="38" t="str">
        <f t="shared" si="1"/>
        <v/>
      </c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</row>
    <row r="109" spans="1:19" x14ac:dyDescent="0.2">
      <c r="A109" s="111">
        <v>850</v>
      </c>
      <c r="B109" s="111"/>
      <c r="C109" s="111"/>
      <c r="D109" s="126"/>
      <c r="E109" s="107"/>
      <c r="F109" s="107"/>
      <c r="G109" s="160"/>
      <c r="H109" s="38" t="str">
        <f t="shared" si="1"/>
        <v/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</row>
    <row r="110" spans="1:19" x14ac:dyDescent="0.2">
      <c r="A110" s="111">
        <v>860</v>
      </c>
      <c r="B110" s="161"/>
      <c r="C110" s="162"/>
      <c r="D110" s="116"/>
      <c r="E110" s="107"/>
      <c r="F110" s="107"/>
      <c r="G110" s="160"/>
      <c r="H110" s="38" t="str">
        <f t="shared" si="1"/>
        <v/>
      </c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</row>
    <row r="111" spans="1:19" x14ac:dyDescent="0.2">
      <c r="A111" s="111">
        <v>870</v>
      </c>
      <c r="B111" s="161"/>
      <c r="C111" s="162"/>
      <c r="D111" s="116"/>
      <c r="E111" s="107"/>
      <c r="F111" s="107"/>
      <c r="G111" s="160"/>
      <c r="H111" s="38" t="str">
        <f t="shared" si="1"/>
        <v/>
      </c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</row>
    <row r="112" spans="1:19" x14ac:dyDescent="0.2">
      <c r="A112" s="111">
        <v>880</v>
      </c>
      <c r="B112" s="161"/>
      <c r="C112" s="162"/>
      <c r="D112" s="116"/>
      <c r="E112" s="116"/>
      <c r="F112" s="116"/>
      <c r="G112" s="160"/>
      <c r="H112" s="38" t="str">
        <f t="shared" si="1"/>
        <v/>
      </c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</row>
    <row r="113" spans="1:19" x14ac:dyDescent="0.2">
      <c r="A113" s="111">
        <v>890</v>
      </c>
      <c r="B113" s="111"/>
      <c r="C113" s="108"/>
      <c r="D113" s="107"/>
      <c r="E113" s="107"/>
      <c r="F113" s="107"/>
      <c r="G113" s="160"/>
      <c r="H113" s="38" t="str">
        <f t="shared" si="1"/>
        <v/>
      </c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:19" x14ac:dyDescent="0.2">
      <c r="A114" s="111">
        <v>900</v>
      </c>
      <c r="B114" s="111"/>
      <c r="C114" s="108"/>
      <c r="D114" s="107"/>
      <c r="E114" s="107"/>
      <c r="F114" s="107"/>
      <c r="G114" s="160"/>
      <c r="H114" s="38" t="str">
        <f t="shared" si="1"/>
        <v/>
      </c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:19" x14ac:dyDescent="0.2">
      <c r="A115" s="111">
        <v>910</v>
      </c>
      <c r="B115" s="111"/>
      <c r="C115" s="111"/>
      <c r="D115" s="126"/>
      <c r="H115" s="38" t="str">
        <f t="shared" si="1"/>
        <v/>
      </c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</row>
    <row r="116" spans="1:19" x14ac:dyDescent="0.2">
      <c r="A116" s="111">
        <v>920</v>
      </c>
      <c r="B116" s="111"/>
      <c r="C116" s="111"/>
      <c r="D116" s="126"/>
      <c r="H116" s="38" t="str">
        <f t="shared" si="1"/>
        <v/>
      </c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</row>
    <row r="117" spans="1:19" x14ac:dyDescent="0.2">
      <c r="A117" s="111">
        <v>930</v>
      </c>
      <c r="B117" s="111"/>
      <c r="C117" s="111"/>
      <c r="D117" s="126"/>
      <c r="H117" s="38" t="str">
        <f t="shared" si="1"/>
        <v/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</row>
    <row r="118" spans="1:19" x14ac:dyDescent="0.2">
      <c r="A118" s="111">
        <v>940</v>
      </c>
      <c r="B118" s="111"/>
      <c r="C118" s="111"/>
      <c r="D118" s="126"/>
      <c r="H118" s="38" t="str">
        <f t="shared" si="1"/>
        <v/>
      </c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</row>
    <row r="119" spans="1:19" x14ac:dyDescent="0.2">
      <c r="A119" s="111">
        <v>950</v>
      </c>
      <c r="B119" s="161"/>
      <c r="C119" s="162"/>
      <c r="D119" s="116"/>
      <c r="H119" s="38" t="str">
        <f t="shared" si="1"/>
        <v/>
      </c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</row>
    <row r="120" spans="1:19" x14ac:dyDescent="0.2">
      <c r="A120" s="111">
        <v>960</v>
      </c>
      <c r="B120" s="161"/>
      <c r="C120" s="162"/>
      <c r="D120" s="116"/>
      <c r="H120" s="38" t="str">
        <f t="shared" si="1"/>
        <v/>
      </c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</row>
    <row r="121" spans="1:19" x14ac:dyDescent="0.2">
      <c r="A121" s="111">
        <v>970</v>
      </c>
      <c r="B121" s="161"/>
      <c r="C121" s="162"/>
      <c r="D121" s="116"/>
      <c r="H121" s="38" t="str">
        <f t="shared" si="1"/>
        <v/>
      </c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</row>
    <row r="122" spans="1:19" x14ac:dyDescent="0.2">
      <c r="A122" s="111">
        <v>980</v>
      </c>
      <c r="B122" s="111"/>
      <c r="C122" s="108"/>
      <c r="D122" s="107"/>
      <c r="H122" s="38" t="str">
        <f t="shared" si="1"/>
        <v/>
      </c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</row>
    <row r="123" spans="1:19" x14ac:dyDescent="0.2">
      <c r="A123" s="111">
        <v>990</v>
      </c>
      <c r="B123" s="111"/>
      <c r="C123" s="108"/>
      <c r="D123" s="107"/>
      <c r="H123" s="38" t="str">
        <f t="shared" si="1"/>
        <v/>
      </c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</row>
  </sheetData>
  <mergeCells count="4">
    <mergeCell ref="H9:I12"/>
    <mergeCell ref="A10:F10"/>
    <mergeCell ref="A11:F11"/>
    <mergeCell ref="A1:J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30d126b2-fd09-4686-ac2d-ba29881ff9df" ContentTypeId="0x01010048A48038F6F00E42902EC62EFFC510610202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va KV dokumentti" ma:contentTypeID="0x01010048A48038F6F00E42902EC62EFFC5106102020087B3C0CFF66810429BC7C43B789A2EE3" ma:contentTypeVersion="109" ma:contentTypeDescription="Luo uusi Fiva KV dokumentti." ma:contentTypeScope="" ma:versionID="be6608ae8719c4b9bdcc57dc6ca1e9a4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c5ad0f7abfa9b5b87d21109c6daa4bb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JournalNumber" minOccurs="0"/>
                <xsd:element ref="ns2:BOFEKPJDocument" minOccurs="0"/>
                <xsd:element ref="ns2:BOFDistribution" minOccurs="0"/>
                <xsd:element ref="ns3:BOFAccessRights" minOccurs="0"/>
                <xsd:element ref="ns2:BOFRegulationID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MeetingID" minOccurs="0"/>
                <xsd:element ref="ns3:BOFCommentorText" minOccurs="0"/>
                <xsd:element ref="ns2:BOFAgendaItem" minOccurs="0"/>
                <xsd:element ref="ns2:BOFAlignmentStatus" minOccurs="0"/>
                <xsd:element ref="ns2:BOFCommentStatus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TaxKeywordTaxHTField" minOccurs="0"/>
                <xsd:element ref="ns2:l8dd6da34d7b440d9390ef60a6148415" minOccurs="0"/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  <xsd:element ref="ns2:b6c91c6ebf8b419a965768b22faf53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JournalNumber" ma:index="10" nillable="true" ma:displayName="Asiatunnus" ma:internalName="BOFJournalNumber">
      <xsd:simpleType>
        <xsd:restriction base="dms:Text">
          <xsd:maxLength value="255"/>
        </xsd:restriction>
      </xsd:simpleType>
    </xsd:element>
    <xsd:element name="BOFEKPJDocument" ma:index="12" nillable="true" ma:displayName="EKPJ-asiakirja" ma:default="0" ma:internalName="BOFEKPJDocument">
      <xsd:simpleType>
        <xsd:restriction base="dms:Boolean"/>
      </xsd:simpleType>
    </xsd:element>
    <xsd:element name="BOFDistribution" ma:index="15" nillable="true" ma:displayName="Jakelu" ma:internalName="BOFDistribution">
      <xsd:simpleType>
        <xsd:restriction base="dms:Text">
          <xsd:maxLength value="255"/>
        </xsd:restriction>
      </xsd:simpleType>
    </xsd:element>
    <xsd:element name="BOFRegulationID" ma:index="17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18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MeetingID" ma:index="25" nillable="true" ma:displayName="Kokouksen tunnus" ma:internalName="BOFMeetingID">
      <xsd:simpleType>
        <xsd:restriction base="dms:Text">
          <xsd:maxLength value="255"/>
        </xsd:restriction>
      </xsd:simpleType>
    </xsd:element>
    <xsd:element name="BOFAgendaItem" ma:index="27" nillable="true" ma:displayName="Agendan kohta" ma:internalName="BOFAgendaItem">
      <xsd:simpleType>
        <xsd:restriction base="dms:Text">
          <xsd:maxLength value="255"/>
        </xsd:restriction>
      </xsd:simpleType>
    </xsd:element>
    <xsd:element name="BOFAlignmentStatus" ma:index="28" nillable="true" ma:displayName="Linjauksen tila" ma:default="Ennakko" ma:format="Dropdown" ma:internalName="BOFAlignmentStatus">
      <xsd:simpleType>
        <xsd:restriction base="dms:Choice">
          <xsd:enumeration value="Ennakko"/>
          <xsd:enumeration value="Luonnos"/>
          <xsd:enumeration value="Lopullinen"/>
        </xsd:restriction>
      </xsd:simpleType>
    </xsd:element>
    <xsd:element name="BOFCommentStatus" ma:index="29" nillable="true" ma:displayName="Kommentin tila" ma:default="Työn alla" ma:format="Dropdown" ma:internalName="BOFCommentStatus">
      <xsd:simpleType>
        <xsd:restriction base="dms:Choice">
          <xsd:enumeration value="Työn alla"/>
          <xsd:enumeration value="Valmis"/>
          <xsd:enumeration value="Linjaukseen"/>
        </xsd:restriction>
      </xsd:simpleType>
    </xsd:element>
    <xsd:element name="BOFOrganization" ma:index="30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31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32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33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34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5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6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8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9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41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42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43" nillable="true" ma:displayName="Aiempi sijainti" ma:internalName="BOFSiteURL">
      <xsd:simpleType>
        <xsd:restriction base="dms:Note"/>
      </xsd:simpleType>
    </xsd:element>
    <xsd:element name="BOFSecurityPeriod" ma:index="44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45" nillable="true" ma:displayName="Salassapidon päättymisajankohta" ma:format="DateOnly" ma:internalName="BOFSecurityPeriodEndDate">
      <xsd:simpleType>
        <xsd:restriction base="dms:DateTime"/>
      </xsd:simpleType>
    </xsd:element>
    <xsd:element name="gd8b56b432df437cb5b0d2ef9fd59038" ma:index="48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51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456a99f2ce4e3d9c0360899ed8d51c" ma:index="53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54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5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9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6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46fafd1657f437393bab4237537afdc" ma:index="64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65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66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7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8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c91c6ebf8b419a965768b22faf5330" ma:index="69" nillable="true" ma:displayName="BOFSource_0" ma:hidden="true" ma:internalName="b6c91c6ebf8b419a965768b22faf5330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6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FCommentorText" ma:index="26" nillable="true" ma:displayName="Kommentoijat" ma:internalName="BOFCommentorText">
      <xsd:simpleType>
        <xsd:restriction base="dms:Text">
          <xsd:maxLength value="255"/>
        </xsd:restriction>
      </xsd:simpleType>
    </xsd:element>
    <xsd:element name="TaxCatchAllLabel" ma:index="46" nillable="true" ma:displayName="Taxonomy Catch All Column1" ma:hidden="true" ma:list="{f63b6fdb-8f05-4c92-a078-73a088021ab3}" ma:internalName="TaxCatchAllLabel" ma:readOnly="true" ma:showField="CatchAllDataLabel" ma:web="d5e905fe-27d4-4d95-9054-0ebac64515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7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63" nillable="true" ma:displayName="Taxonomy Catch All Column" ma:hidden="true" ma:list="{f63b6fdb-8f05-4c92-a078-73a088021ab3}" ma:internalName="TaxCatchAll" ma:showField="CatchAllData" ma:web="d5e905fe-27d4-4d95-9054-0ebac64515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6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_dlc_DocId xmlns="6acf3a52-5fc7-44aa-b5a3-d8fcafa65ae9">TC73KJDXPPU2-984064782-492</_dlc_DocId>
    <TaxCatchAll xmlns="c4498ab8-87d8-47b3-9041-c69352928396">
      <Value>223</Value>
      <Value>4</Value>
      <Value>10</Value>
      <Value>65</Value>
      <Value>77</Value>
    </TaxCatchAll>
    <_dlc_DocIdUrl xmlns="6acf3a52-5fc7-44aa-b5a3-d8fcafa65ae9">
      <Url>https://nova.bofnet.fi/sites/pvla/_layouts/15/DocIdRedir.aspx?ID=TC73KJDXPPU2-984064782-492</Url>
      <Description>TC73KJDXPPU2-984064782-492</Description>
    </_dlc_DocIdUrl>
    <BOFMeetingDate xmlns="6acf3a52-5fc7-44aa-b5a3-d8fcafa65ae9" xsi:nil="true"/>
    <m2456a99f2ce4e3d9c0360899ed8d51c xmlns="6acf3a52-5fc7-44aa-b5a3-d8fcafa65ae9">
      <Terms xmlns="http://schemas.microsoft.com/office/infopath/2007/PartnerControls"/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22eec492-dc8a-4ca2-89ab-485330597488</TermId>
        </TermInfo>
      </Terms>
    </o96e69e5e0314f8992b96c5b8538545d>
    <BOFBusinessID xmlns="6acf3a52-5fc7-44aa-b5a3-d8fcafa65ae9">0202248-1​</BOFBusinessID>
    <BOFRetentionPeriod xmlns="6acf3a52-5fc7-44aa-b5a3-d8fcafa65ae9">20</BOFRetentionPeriod>
    <o1fbbbeebb644891a6771ec98b7c634d xmlns="6acf3a52-5fc7-44aa-b5a3-d8fcafa65ae9">
      <Terms xmlns="http://schemas.microsoft.com/office/infopath/2007/PartnerControls"/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/>
    </a4415a7a0fef4c36bb7c664d9877e65b>
    <BOFMeeting xmlns="6acf3a52-5fc7-44aa-b5a3-d8fcafa65ae9" xsi:nil="true"/>
    <BOFEKPJDocument xmlns="6acf3a52-5fc7-44aa-b5a3-d8fcafa65ae9">false</BOFEKPJDocument>
    <BOFSiteURL xmlns="6acf3a52-5fc7-44aa-b5a3-d8fcafa65ae9">https://nova.bofnet.fi/sites/pvla/Sntely/Covered Bonds - Fivan valmistautuminen/Raportointi/Lausuntopyyntö/KP_Lomake.xlsx</BOFSiteURL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SP/FIVA-EI RAJOITETTU</TermName>
          <TermId xmlns="http://schemas.microsoft.com/office/infopath/2007/PartnerControls">bedfd2e6-62e7-424d-876f-0677d372658a</TermId>
        </TermInfo>
      </Terms>
    </l8dd6da34d7b440d9390ef60a6148415>
    <BOFOriginator xmlns="6acf3a52-5fc7-44aa-b5a3-d8fcafa65ae9" xsi:nil="true"/>
    <d137ed4ccf9f47e6aec6101c1c03764b xmlns="6acf3a52-5fc7-44aa-b5a3-d8fcafa65ae9">
      <Terms xmlns="http://schemas.microsoft.com/office/infopath/2007/PartnerControls"/>
    </d137ed4ccf9f47e6aec6101c1c03764b>
    <BOFDate xmlns="6acf3a52-5fc7-44aa-b5a3-d8fcafa65ae9">2022-09-21T10:04:31+00:00</BOFDate>
    <BOFDescription xmlns="6acf3a52-5fc7-44aa-b5a3-d8fcafa65ae9" xsi:nil="true"/>
    <BOFOrganization xmlns="6acf3a52-5fc7-44aa-b5a3-d8fcafa65ae9" xsi:nil="true"/>
    <BOFYear xmlns="6acf3a52-5fc7-44aa-b5a3-d8fcafa65ae9" xsi:nil="true"/>
    <BOFAlignmentStatus xmlns="6acf3a52-5fc7-44aa-b5a3-d8fcafa65ae9">Ennakko</BOFAlignmentStatus>
    <BOFCommentStatus xmlns="6acf3a52-5fc7-44aa-b5a3-d8fcafa65ae9">Työn alla</BOFCommentStatus>
    <BOFVersionNumber xmlns="6acf3a52-5fc7-44aa-b5a3-d8fcafa65ae9" xsi:nil="true"/>
    <BOFDistribution xmlns="6acf3a52-5fc7-44aa-b5a3-d8fcafa65ae9" xsi:nil="true"/>
    <BOFRegulationID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CommentorText xmlns="c4498ab8-87d8-47b3-9041-c69352928396" xsi:nil="true"/>
    <BOFAgendaItem xmlns="6acf3a52-5fc7-44aa-b5a3-d8fcafa65ae9" xsi:nil="true"/>
    <BOFNumber xmlns="6acf3a52-5fc7-44aa-b5a3-d8fcafa65ae9" xsi:nil="true"/>
    <BOFArrivalMethod xmlns="6acf3a52-5fc7-44aa-b5a3-d8fcafa65ae9" xsi:nil="true"/>
    <c46fafd1657f437393bab4237537afdc xmlns="6acf3a52-5fc7-44aa-b5a3-d8fcafa65ae9">
      <Terms xmlns="http://schemas.microsoft.com/office/infopath/2007/PartnerControls"/>
    </c46fafd1657f437393bab4237537afd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MeetingID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Ei sisällä henkilötietoja</TermName>
          <TermId xmlns="http://schemas.microsoft.com/office/infopath/2007/PartnerControls">dc4e5d95-7f5c-40bc-90d0-62ffc545ecb2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BOFTOSSelectionDate xmlns="6acf3a52-5fc7-44aa-b5a3-d8fcafa65ae9">2022-09-20T21:00:00+00:00</BOFTOSSelectionDate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MOK-luonnos</TermName>
          <TermId xmlns="http://schemas.microsoft.com/office/infopath/2007/PartnerControls">fd9286dc-75ff-409b-b60c-a560370bc2b6</TermId>
        </TermInfo>
      </Terms>
    </n54dfee9a4da44ffb02740dbb43665a9>
    <b6c91c6ebf8b419a965768b22faf5330 xmlns="6acf3a52-5fc7-44aa-b5a3-d8fcafa65ae9" xsi:nil="true"/>
  </documentManagement>
</p:properties>
</file>

<file path=customXml/itemProps1.xml><?xml version="1.0" encoding="utf-8"?>
<ds:datastoreItem xmlns:ds="http://schemas.openxmlformats.org/officeDocument/2006/customXml" ds:itemID="{2AA977B1-4935-4BCF-89C0-046DE7F7BF05}"/>
</file>

<file path=customXml/itemProps2.xml><?xml version="1.0" encoding="utf-8"?>
<ds:datastoreItem xmlns:ds="http://schemas.openxmlformats.org/officeDocument/2006/customXml" ds:itemID="{C8BC283F-53BA-4542-8A54-EEFD60F8807A}"/>
</file>

<file path=customXml/itemProps3.xml><?xml version="1.0" encoding="utf-8"?>
<ds:datastoreItem xmlns:ds="http://schemas.openxmlformats.org/officeDocument/2006/customXml" ds:itemID="{584D80EA-E5EB-459E-976C-8EFB0CC4E368}"/>
</file>

<file path=customXml/itemProps4.xml><?xml version="1.0" encoding="utf-8"?>
<ds:datastoreItem xmlns:ds="http://schemas.openxmlformats.org/officeDocument/2006/customXml" ds:itemID="{5288D49C-6731-4E05-8E47-EB6ED43A879B}"/>
</file>

<file path=customXml/itemProps5.xml><?xml version="1.0" encoding="utf-8"?>
<ds:datastoreItem xmlns:ds="http://schemas.openxmlformats.org/officeDocument/2006/customXml" ds:itemID="{B1069669-7373-46DA-8311-600A1F873E85}"/>
</file>

<file path=customXml/itemProps6.xml><?xml version="1.0" encoding="utf-8"?>
<ds:datastoreItem xmlns:ds="http://schemas.openxmlformats.org/officeDocument/2006/customXml" ds:itemID="{473A7BDA-F5D2-490E-B011-EF950447B8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KP01</vt:lpstr>
      <vt:lpstr>KP02</vt:lpstr>
      <vt:lpstr>KP03</vt:lpstr>
      <vt:lpstr>KP04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2022-9-21_KP_Lomake</dc:title>
  <dc:creator/>
  <cp:lastModifiedBy/>
  <dcterms:created xsi:type="dcterms:W3CDTF">2019-01-25T11:49:02Z</dcterms:created>
  <dcterms:modified xsi:type="dcterms:W3CDTF">2022-09-21T09:42:04Z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0x01010048A48038F6F00E42902EC62EFFC5106102020087B3C0CFF66810429BC7C43B789A2EE3</vt:lpwstr>
  </property>
  <property fmtid="{D5CDD505-2E9C-101B-9397-08002B2CF9AE}" pid="3" name="_dlc_DocIdItemGuid">
    <vt:lpwstr>2eee5a84-49fe-4a2a-8afb-d5e8dcdc3a28</vt:lpwstr>
  </property>
  <property fmtid="{D5CDD505-2E9C-101B-9397-08002B2CF9AE}" pid="4" name="TaxKeyword">
    <vt:lpwstr/>
  </property>
  <property fmtid="{D5CDD505-2E9C-101B-9397-08002B2CF9AE}" pid="5" name="BOFStatus">
    <vt:lpwstr>65;#Luonnos|eb8c226b-c5bb-4ca1-823d-868db9a2d96d</vt:lpwstr>
  </property>
  <property fmtid="{D5CDD505-2E9C-101B-9397-08002B2CF9AE}" pid="6" name="BOFSecurityReasonFiva2">
    <vt:lpwstr/>
  </property>
  <property fmtid="{D5CDD505-2E9C-101B-9397-08002B2CF9AE}" pid="7" name="BOFPersonalData">
    <vt:lpwstr>4;#Ei sisällä henkilötietoja|dc4e5d95-7f5c-40bc-90d0-62ffc545ecb2</vt:lpwstr>
  </property>
  <property fmtid="{D5CDD505-2E9C-101B-9397-08002B2CF9AE}" pid="8" name="BOFSecurityReasonFiva">
    <vt:lpwstr/>
  </property>
  <property fmtid="{D5CDD505-2E9C-101B-9397-08002B2CF9AE}" pid="9" name="BOFSecurityReasonFiva3">
    <vt:lpwstr/>
  </property>
  <property fmtid="{D5CDD505-2E9C-101B-9397-08002B2CF9AE}" pid="10" name="BOFECBClassification">
    <vt:lpwstr/>
  </property>
  <property fmtid="{D5CDD505-2E9C-101B-9397-08002B2CF9AE}" pid="11" name="BOFFivaTOSAndDocumentType">
    <vt:lpwstr>223;#MOK-luonnos|fd9286dc-75ff-409b-b60c-a560370bc2b6</vt:lpwstr>
  </property>
  <property fmtid="{D5CDD505-2E9C-101B-9397-08002B2CF9AE}" pid="12" name="BOFSecuritylevel">
    <vt:lpwstr>77;#SP/FIVA-EI RAJOITETTU|bedfd2e6-62e7-424d-876f-0677d372658a</vt:lpwstr>
  </property>
  <property fmtid="{D5CDD505-2E9C-101B-9397-08002B2CF9AE}" pid="13" name="BOFLanguage">
    <vt:lpwstr/>
  </property>
  <property fmtid="{D5CDD505-2E9C-101B-9397-08002B2CF9AE}" pid="14" name="BOFPublicity">
    <vt:lpwstr>10;#Julkinen|22eec492-dc8a-4ca2-89ab-485330597488</vt:lpwstr>
  </property>
  <property fmtid="{D5CDD505-2E9C-101B-9397-08002B2CF9AE}" pid="15" name="BOFYhpe">
    <vt:lpwstr/>
  </property>
</Properties>
</file>